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54396F9D-68C4-46C7-9255-A2E1EAB0BD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" i="4" l="1"/>
  <c r="AO86" i="4"/>
  <c r="AT36" i="4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H86" i="4"/>
  <c r="AI86" i="4"/>
  <c r="AK86" i="4"/>
  <c r="AL86" i="4"/>
  <c r="AM86" i="4"/>
  <c r="AN86" i="4"/>
  <c r="AP86" i="4"/>
  <c r="AQ86" i="4"/>
  <c r="AR86" i="4"/>
  <c r="AS86" i="4"/>
  <c r="S86" i="4"/>
  <c r="T86" i="4"/>
  <c r="U86" i="4"/>
  <c r="V86" i="4"/>
  <c r="W86" i="4"/>
  <c r="X86" i="4"/>
  <c r="Y86" i="4"/>
  <c r="Z86" i="4"/>
  <c r="AA86" i="4"/>
  <c r="AB86" i="4"/>
  <c r="AC86" i="4"/>
  <c r="AD86" i="4"/>
  <c r="D86" i="4"/>
  <c r="E86" i="4"/>
  <c r="F86" i="4"/>
  <c r="G86" i="4"/>
  <c r="H86" i="4"/>
  <c r="I86" i="4"/>
  <c r="J86" i="4"/>
  <c r="K86" i="4"/>
  <c r="L86" i="4"/>
  <c r="M86" i="4"/>
  <c r="N86" i="4"/>
  <c r="O86" i="4"/>
  <c r="C86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T63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AJ86" i="4" l="1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O34" i="5" s="1"/>
  <c r="AN15" i="5"/>
  <c r="AN34" i="5" s="1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60" i="4"/>
  <c r="AT60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S90" i="4"/>
  <c r="AR90" i="4"/>
  <c r="AT90" i="4" s="1"/>
  <c r="AQ90" i="4"/>
  <c r="AP90" i="4"/>
  <c r="AO90" i="4"/>
  <c r="AN90" i="4"/>
  <c r="AM90" i="4"/>
  <c r="AL90" i="4"/>
  <c r="AK90" i="4"/>
  <c r="AJ90" i="4"/>
  <c r="AI90" i="4"/>
  <c r="AH90" i="4"/>
  <c r="AT85" i="4"/>
  <c r="AG85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89" i="4" s="1"/>
  <c r="AR57" i="4"/>
  <c r="AR89" i="4" s="1"/>
  <c r="AT89" i="4" s="1"/>
  <c r="AQ57" i="4"/>
  <c r="AQ89" i="4" s="1"/>
  <c r="AP57" i="4"/>
  <c r="AP89" i="4" s="1"/>
  <c r="AO57" i="4"/>
  <c r="AO89" i="4" s="1"/>
  <c r="AN57" i="4"/>
  <c r="AN89" i="4" s="1"/>
  <c r="AM57" i="4"/>
  <c r="AM89" i="4" s="1"/>
  <c r="AL57" i="4"/>
  <c r="AL89" i="4" s="1"/>
  <c r="AK57" i="4"/>
  <c r="AK89" i="4" s="1"/>
  <c r="AJ57" i="4"/>
  <c r="AJ89" i="4" s="1"/>
  <c r="AI57" i="4"/>
  <c r="AI89" i="4" s="1"/>
  <c r="AH57" i="4"/>
  <c r="AH89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4" i="4"/>
  <c r="R84" i="4"/>
  <c r="P84" i="4"/>
  <c r="AE44" i="4"/>
  <c r="R44" i="4"/>
  <c r="P44" i="4"/>
  <c r="AE78" i="4"/>
  <c r="R78" i="4"/>
  <c r="R21" i="4"/>
  <c r="R9" i="4"/>
  <c r="AE9" i="4"/>
  <c r="AE21" i="4"/>
  <c r="AE74" i="4"/>
  <c r="R74" i="4"/>
  <c r="P74" i="4"/>
  <c r="AT86" i="4" l="1"/>
  <c r="F7" i="6" s="1"/>
  <c r="AG86" i="4"/>
  <c r="AG90" i="4" s="1"/>
  <c r="AG57" i="4"/>
  <c r="AG89" i="4" s="1"/>
  <c r="AS31" i="5"/>
  <c r="F12" i="6" s="1"/>
  <c r="AS15" i="5"/>
  <c r="F11" i="6" s="1"/>
  <c r="AF36" i="5"/>
  <c r="AT57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5" i="4"/>
  <c r="R83" i="4"/>
  <c r="R82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D90" i="4"/>
  <c r="AC90" i="4"/>
  <c r="AB90" i="4"/>
  <c r="AA90" i="4"/>
  <c r="Z90" i="4"/>
  <c r="Y90" i="4"/>
  <c r="X90" i="4"/>
  <c r="W90" i="4"/>
  <c r="V90" i="4"/>
  <c r="U90" i="4"/>
  <c r="T90" i="4"/>
  <c r="S90" i="4"/>
  <c r="AE85" i="4"/>
  <c r="AE83" i="4"/>
  <c r="AE82" i="4"/>
  <c r="AE81" i="4"/>
  <c r="AE80" i="4"/>
  <c r="AE79" i="4"/>
  <c r="AE77" i="4"/>
  <c r="AE76" i="4"/>
  <c r="AE75" i="4"/>
  <c r="AE72" i="4"/>
  <c r="AE69" i="4"/>
  <c r="AE67" i="4"/>
  <c r="AE66" i="4"/>
  <c r="AD89" i="4"/>
  <c r="AC57" i="4"/>
  <c r="AC89" i="4" s="1"/>
  <c r="AB57" i="4"/>
  <c r="AB89" i="4" s="1"/>
  <c r="AA57" i="4"/>
  <c r="AA89" i="4" s="1"/>
  <c r="Z57" i="4"/>
  <c r="Z89" i="4" s="1"/>
  <c r="Y57" i="4"/>
  <c r="Y89" i="4" s="1"/>
  <c r="X57" i="4"/>
  <c r="X89" i="4" s="1"/>
  <c r="W57" i="4"/>
  <c r="W89" i="4" s="1"/>
  <c r="V57" i="4"/>
  <c r="V89" i="4" s="1"/>
  <c r="U57" i="4"/>
  <c r="U89" i="4" s="1"/>
  <c r="T57" i="4"/>
  <c r="T89" i="4" s="1"/>
  <c r="S57" i="4"/>
  <c r="S89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86" i="4" l="1"/>
  <c r="R90" i="4" s="1"/>
  <c r="AE86" i="4"/>
  <c r="R57" i="4"/>
  <c r="R89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88" i="4" l="1"/>
  <c r="P5" i="4"/>
  <c r="P7" i="4"/>
  <c r="P8" i="4"/>
  <c r="M31" i="5"/>
  <c r="M35" i="5" s="1"/>
  <c r="M15" i="5"/>
  <c r="M34" i="5" s="1"/>
  <c r="N93" i="4"/>
  <c r="N90" i="4"/>
  <c r="N57" i="4"/>
  <c r="N89" i="4" s="1"/>
  <c r="P85" i="4"/>
  <c r="P83" i="4"/>
  <c r="P82" i="4"/>
  <c r="P81" i="4"/>
  <c r="P80" i="4"/>
  <c r="P79" i="4"/>
  <c r="P77" i="4"/>
  <c r="P76" i="4"/>
  <c r="P75" i="4"/>
  <c r="P4" i="4"/>
  <c r="P86" i="4" l="1"/>
  <c r="P57" i="4"/>
  <c r="O12" i="5"/>
  <c r="D93" i="4" l="1"/>
  <c r="E93" i="4"/>
  <c r="F93" i="4"/>
  <c r="G93" i="4"/>
  <c r="H93" i="4"/>
  <c r="I93" i="4"/>
  <c r="J93" i="4"/>
  <c r="K93" i="4"/>
  <c r="L93" i="4"/>
  <c r="M93" i="4"/>
  <c r="O93" i="4"/>
  <c r="C93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0" i="4"/>
  <c r="M90" i="4"/>
  <c r="L90" i="4"/>
  <c r="K90" i="4"/>
  <c r="J90" i="4"/>
  <c r="I90" i="4"/>
  <c r="H90" i="4"/>
  <c r="G90" i="4"/>
  <c r="F90" i="4"/>
  <c r="E90" i="4"/>
  <c r="D90" i="4"/>
  <c r="C90" i="4"/>
  <c r="O57" i="4"/>
  <c r="O89" i="4" s="1"/>
  <c r="M57" i="4"/>
  <c r="M89" i="4" s="1"/>
  <c r="L57" i="4"/>
  <c r="L89" i="4" s="1"/>
  <c r="K57" i="4"/>
  <c r="K89" i="4" s="1"/>
  <c r="J57" i="4"/>
  <c r="J89" i="4" s="1"/>
  <c r="I89" i="4"/>
  <c r="H57" i="4"/>
  <c r="H89" i="4" s="1"/>
  <c r="G57" i="4"/>
  <c r="G89" i="4" s="1"/>
  <c r="F89" i="4"/>
  <c r="E57" i="4"/>
  <c r="E89" i="4" s="1"/>
  <c r="D57" i="4"/>
  <c r="D89" i="4" s="1"/>
  <c r="C57" i="4"/>
  <c r="C89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1" i="4"/>
  <c r="M33" i="5" l="1"/>
  <c r="M36" i="5" s="1"/>
  <c r="N33" i="5" s="1"/>
  <c r="Q33" i="5" s="1"/>
  <c r="Q36" i="5" s="1"/>
  <c r="R33" i="5" s="1"/>
  <c r="D88" i="4"/>
  <c r="D91" i="4" s="1"/>
  <c r="D94" i="4" s="1"/>
  <c r="C94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8" i="4"/>
  <c r="E91" i="4" s="1"/>
  <c r="E94" i="4" s="1"/>
  <c r="F88" i="4" l="1"/>
  <c r="F91" i="4" s="1"/>
  <c r="G88" i="4" l="1"/>
  <c r="G91" i="4" s="1"/>
  <c r="F94" i="4"/>
  <c r="G94" i="4" l="1"/>
  <c r="H88" i="4"/>
  <c r="H91" i="4" s="1"/>
  <c r="H94" i="4" l="1"/>
  <c r="I88" i="4"/>
  <c r="I91" i="4" s="1"/>
  <c r="I94" i="4" l="1"/>
  <c r="J88" i="4"/>
  <c r="J91" i="4" s="1"/>
  <c r="J94" i="4" l="1"/>
  <c r="K88" i="4"/>
  <c r="K91" i="4" s="1"/>
  <c r="K94" i="4" l="1"/>
  <c r="L88" i="4"/>
  <c r="L91" i="4" s="1"/>
  <c r="L94" i="4" l="1"/>
  <c r="M88" i="4"/>
  <c r="M91" i="4" s="1"/>
  <c r="N88" i="4" s="1"/>
  <c r="N91" i="4" s="1"/>
  <c r="N94" i="4" l="1"/>
  <c r="O88" i="4"/>
  <c r="R88" i="4" s="1"/>
  <c r="R91" i="4" s="1"/>
  <c r="M94" i="4"/>
  <c r="O91" i="4" l="1"/>
  <c r="O94" i="4" s="1"/>
  <c r="S88" i="4"/>
  <c r="S91" i="4" s="1"/>
  <c r="R94" i="4"/>
  <c r="S94" i="4" l="1"/>
  <c r="T88" i="4"/>
  <c r="T91" i="4" s="1"/>
  <c r="U88" i="4" l="1"/>
  <c r="U91" i="4" s="1"/>
  <c r="T94" i="4"/>
  <c r="V88" i="4" l="1"/>
  <c r="V91" i="4" s="1"/>
  <c r="U94" i="4"/>
  <c r="W88" i="4" l="1"/>
  <c r="W91" i="4" s="1"/>
  <c r="V94" i="4"/>
  <c r="X88" i="4" l="1"/>
  <c r="X91" i="4" s="1"/>
  <c r="W94" i="4"/>
  <c r="Y88" i="4" l="1"/>
  <c r="Y91" i="4" s="1"/>
  <c r="X94" i="4"/>
  <c r="Z88" i="4" l="1"/>
  <c r="Z91" i="4" s="1"/>
  <c r="Y94" i="4"/>
  <c r="AA88" i="4" l="1"/>
  <c r="AA91" i="4" s="1"/>
  <c r="Z94" i="4"/>
  <c r="AB88" i="4" l="1"/>
  <c r="AB91" i="4" s="1"/>
  <c r="AA94" i="4"/>
  <c r="AC88" i="4" l="1"/>
  <c r="AC91" i="4" s="1"/>
  <c r="AB94" i="4"/>
  <c r="AC94" i="4" l="1"/>
  <c r="AD88" i="4"/>
  <c r="AD91" i="4" l="1"/>
  <c r="AD94" i="4" s="1"/>
  <c r="AG88" i="4"/>
  <c r="AG91" i="4" s="1"/>
  <c r="AH88" i="4" l="1"/>
  <c r="AH91" i="4" s="1"/>
  <c r="F4" i="6"/>
  <c r="AG94" i="4"/>
  <c r="F8" i="6" l="1"/>
  <c r="AI88" i="4"/>
  <c r="AI91" i="4" s="1"/>
  <c r="AH94" i="4"/>
  <c r="C17" i="6" l="1"/>
  <c r="C19" i="6" s="1"/>
  <c r="AJ88" i="4"/>
  <c r="AJ91" i="4" s="1"/>
  <c r="AI94" i="4"/>
  <c r="AK88" i="4" l="1"/>
  <c r="AK91" i="4" s="1"/>
  <c r="AJ94" i="4"/>
  <c r="AK94" i="4" l="1"/>
  <c r="AL88" i="4"/>
  <c r="AL91" i="4" s="1"/>
  <c r="AM88" i="4" l="1"/>
  <c r="AM91" i="4" s="1"/>
  <c r="AL94" i="4"/>
  <c r="AN88" i="4" l="1"/>
  <c r="AN91" i="4" s="1"/>
  <c r="AM94" i="4"/>
  <c r="AO88" i="4" l="1"/>
  <c r="AO91" i="4" s="1"/>
  <c r="AN94" i="4"/>
  <c r="AO94" i="4" l="1"/>
  <c r="AP88" i="4"/>
  <c r="AP91" i="4" s="1"/>
  <c r="AP94" i="4" l="1"/>
  <c r="AQ88" i="4"/>
  <c r="AQ91" i="4" s="1"/>
  <c r="AR88" i="4" l="1"/>
  <c r="AR91" i="4" s="1"/>
  <c r="AQ94" i="4"/>
  <c r="AS88" i="4" l="1"/>
  <c r="AS91" i="4" s="1"/>
  <c r="AS94" i="4" s="1"/>
  <c r="AR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Gamma</author>
    <author>tc={074560D8-E68A-447C-8151-47F1B5CAF7C3}</author>
    <author>tc={F91B2858-3639-4117-9329-4FB1EA731FB1}</author>
  </authors>
  <commentList>
    <comment ref="AP54" authorId="0" shapeId="0" xr:uid="{4E7DE0CC-C601-416A-B461-BF346F353817}">
      <text>
        <r>
          <rPr>
            <sz val="9"/>
            <color indexed="81"/>
            <rFont val="Tahoma"/>
            <charset val="1"/>
          </rPr>
          <t xml:space="preserve">Profit:  $199.41
Unused Seed Money: $100.00
</t>
        </r>
      </text>
    </comment>
    <comment ref="AP55" authorId="0" shapeId="0" xr:uid="{88C95A4D-7CD9-4C7E-B543-8B4F46F28748}">
      <text>
        <r>
          <rPr>
            <sz val="9"/>
            <color indexed="81"/>
            <rFont val="Tahoma"/>
            <charset val="1"/>
          </rPr>
          <t xml:space="preserve">Grp 132 Donation
</t>
        </r>
      </text>
    </comment>
    <comment ref="H69" authorId="1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  <comment ref="AO80" authorId="2" shapeId="0" xr:uid="{F91B2858-3639-4117-9329-4FB1EA731FB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$100 - seed money, $110 - Sue S (park rental)</t>
      </text>
    </comment>
  </commentList>
</comments>
</file>

<file path=xl/sharedStrings.xml><?xml version="1.0" encoding="utf-8"?>
<sst xmlns="http://schemas.openxmlformats.org/spreadsheetml/2006/main" count="316" uniqueCount="142">
  <si>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</si>
  <si>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</si>
  <si>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</si>
  <si>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</si>
  <si>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</si>
  <si>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</si>
  <si>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</si>
  <si>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</si>
  <si>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</si>
  <si>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</si>
  <si>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</si>
  <si>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</si>
  <si>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</si>
  <si>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</si>
  <si>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</si>
  <si>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</si>
  <si>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</si>
  <si>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</si>
  <si>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</si>
  <si>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</si>
  <si>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</si>
  <si>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</si>
  <si>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</si>
  <si>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</si>
  <si>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</si>
  <si>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</si>
  <si>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</si>
  <si>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</si>
  <si>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</si>
  <si>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</si>
  <si>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</si>
  <si>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</si>
  <si>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</si>
  <si>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</si>
  <si>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</si>
  <si>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</si>
  <si>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</si>
  <si>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</si>
  <si>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</si>
  <si>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</si>
  <si>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</si>
  <si>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</si>
  <si>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</si>
  <si>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</si>
  <si>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</si>
  <si>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</si>
  <si>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</si>
  <si>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</si>
  <si>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</si>
  <si>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</si>
  <si>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</si>
  <si>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</si>
  <si>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</si>
  <si>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</si>
  <si>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</si>
  <si>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</si>
  <si>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</si>
  <si>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</si>
  <si>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</si>
  <si>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</si>
  <si>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</si>
  <si>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</si>
  <si>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</si>
  <si>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</si>
  <si>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</si>
  <si>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</si>
  <si>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</si>
  <si>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</si>
  <si>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</si>
  <si>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</si>
  <si>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</si>
  <si>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</si>
  <si>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</si>
  <si>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</si>
  <si>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</si>
  <si>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</si>
  <si>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</si>
  <si>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</si>
  <si>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</si>
  <si>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</si>
  <si>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</si>
  <si>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</si>
  <si>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</si>
  <si>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</si>
  <si>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</si>
  <si>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</si>
  <si>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</si>
  <si>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</si>
  <si>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</si>
  <si>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</si>
  <si>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</si>
  <si>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</si>
  <si>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</si>
  <si>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</si>
  <si>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</si>
  <si>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</si>
  <si>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</si>
  <si>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</si>
  <si>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</si>
  <si>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</si>
  <si>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</si>
  <si>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</si>
  <si>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</si>
  <si>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</si>
  <si>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</si>
  <si>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</si>
  <si>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</si>
  <si>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</si>
  <si>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</si>
  <si>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</si>
  <si>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</si>
  <si>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</si>
  <si>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</si>
  <si>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Tri-County Intergroup Literature 2021</t>
  </si>
  <si>
    <t>AAWS Publications online</t>
  </si>
  <si>
    <t>SIMPLE 990-N</t>
  </si>
  <si>
    <t>USPS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</si>
  <si>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</si>
  <si>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</si>
  <si>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</si>
  <si>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</si>
  <si>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</si>
  <si>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</si>
  <si>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</si>
  <si>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</si>
  <si>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</si>
  <si>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</si>
  <si>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</si>
  <si>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</si>
  <si>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</si>
  <si>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</si>
  <si>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</si>
  <si>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</si>
  <si>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</si>
  <si>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</si>
  <si>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</si>
  <si>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</si>
  <si>
    <t>M3Monitoring - Phone System</t>
  </si>
  <si>
    <t>Lucid Chart - Sobriety Sentinel</t>
  </si>
  <si>
    <t>Minute Man Press (Sobriety Sentinel/W&amp;W)</t>
  </si>
  <si>
    <t>Previous Balance as of 12.31.21</t>
  </si>
  <si>
    <t>Beginning Balance as of 12.31.21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</si>
</sst>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Alignment="1">
      <alignment horizontal="left" indent="15"/>
    </xf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  <threadedComment ref="AO80" dT="2022-09-13T01:32:25.80" personId="{019FB6AB-9D07-4F83-8285-0F4A0953FD95}" id="{F91B2858-3639-4117-9329-4FB1EA731FB1}">
    <text>$100 - seed money, $110 - Sue S (park rental)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H6" sqref="H6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122</v>
      </c>
      <c r="C4" s="45"/>
      <c r="D4" s="24"/>
      <c r="E4" s="24"/>
      <c r="F4" s="19">
        <f>'Tri-CountyIntergroup'!AG91</f>
        <v>2550.8300000000022</v>
      </c>
      <c r="H4" s="85"/>
      <c r="I4" s="85"/>
    </row>
    <row r="5" spans="1:9" ht="21" customHeight="1" x14ac:dyDescent="0.25">
      <c r="B5" s="57" t="s">
        <v>56</v>
      </c>
      <c r="C5" s="50"/>
      <c r="F5" s="58">
        <f>'Tri-CountyIntergroup'!AG93</f>
        <v>4144</v>
      </c>
    </row>
    <row r="6" spans="1:9" ht="21" customHeight="1" x14ac:dyDescent="0.2">
      <c r="B6" s="27" t="s">
        <v>57</v>
      </c>
      <c r="C6" s="3"/>
      <c r="F6" s="9">
        <f>'Tri-CountyIntergroup'!AT57</f>
        <v>8815.41</v>
      </c>
      <c r="H6" s="85"/>
    </row>
    <row r="7" spans="1:9" ht="21" customHeight="1" thickBot="1" x14ac:dyDescent="0.3">
      <c r="B7" s="40" t="s">
        <v>52</v>
      </c>
      <c r="C7" s="43"/>
      <c r="F7" s="59">
        <f>'Tri-CountyIntergroup'!AT86</f>
        <v>6594.07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8916.1700000000019</v>
      </c>
      <c r="H8" s="85"/>
      <c r="I8" s="85"/>
    </row>
    <row r="9" spans="1:9" ht="33" customHeight="1" thickBot="1" x14ac:dyDescent="0.25"/>
    <row r="10" spans="1:9" ht="21" customHeight="1" x14ac:dyDescent="0.25">
      <c r="B10" s="51" t="s">
        <v>124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9941.52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10729.660000000002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3664.5399999999991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8916.1700000000019</v>
      </c>
      <c r="D17" s="85"/>
    </row>
    <row r="18" spans="2:4" ht="16.5" thickBot="1" x14ac:dyDescent="0.3">
      <c r="B18" s="4" t="s">
        <v>50</v>
      </c>
      <c r="C18" s="60">
        <f>SUM(F13)</f>
        <v>3664.5399999999991</v>
      </c>
      <c r="D18" s="49"/>
    </row>
    <row r="19" spans="2:4" ht="16.5" thickTop="1" x14ac:dyDescent="0.25">
      <c r="C19" s="55">
        <f>SUM(C16:C18)</f>
        <v>12580.710000000001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zoomScale="92" zoomScaleNormal="92" workbookViewId="0">
      <pane xSplit="2" ySplit="3" topLeftCell="AF4" activePane="bottomRight" state="frozen"/>
      <selection activeCell="B19" sqref="B19"/>
      <selection pane="topRight" activeCell="B19" sqref="B19"/>
      <selection pane="bottomLeft" activeCell="B19" sqref="B19"/>
      <selection pane="bottomRight" activeCell="AR70" sqref="AR70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88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123</v>
      </c>
      <c r="AQ1" s="4"/>
      <c r="AR1" s="4"/>
    </row>
    <row r="2" spans="1:46" ht="18" customHeight="1" thickBot="1" x14ac:dyDescent="0.3">
      <c r="A2" s="33"/>
      <c r="B2" s="33"/>
      <c r="C2" s="103" t="s">
        <v>112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1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1" t="s">
        <v>11</v>
      </c>
      <c r="S3" s="1" t="s">
        <v>0</v>
      </c>
      <c r="T3" s="1" t="s">
        <v>1</v>
      </c>
      <c r="U3" s="1" t="s">
        <v>2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11</v>
      </c>
      <c r="AE3" s="6" t="s">
        <v>12</v>
      </c>
      <c r="AG3" s="1" t="s">
        <v>11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4</v>
      </c>
      <c r="AM3" s="1" t="s">
        <v>5</v>
      </c>
      <c r="AN3" s="1" t="s">
        <v>6</v>
      </c>
      <c r="AO3" s="1" t="s">
        <v>7</v>
      </c>
      <c r="AP3" s="1" t="s">
        <v>8</v>
      </c>
      <c r="AQ3" s="1" t="s">
        <v>9</v>
      </c>
      <c r="AR3" s="1" t="s">
        <v>10</v>
      </c>
      <c r="AS3" s="1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>
        <v>81.25</v>
      </c>
      <c r="AO5" s="7"/>
      <c r="AP5" s="7"/>
      <c r="AQ5" s="7"/>
      <c r="AR5" s="7">
        <v>169</v>
      </c>
      <c r="AS5" s="7"/>
      <c r="AT5" s="9">
        <f t="shared" ref="AT5:AT7" si="4">SUM(AH5:AS5)</f>
        <v>419.25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>
        <v>31</v>
      </c>
      <c r="AR6" s="7"/>
      <c r="AS6" s="7"/>
      <c r="AT6" s="9">
        <f t="shared" si="4"/>
        <v>74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>
        <v>450</v>
      </c>
      <c r="AO7" s="7"/>
      <c r="AP7" s="7"/>
      <c r="AQ7" s="7"/>
      <c r="AR7" s="7"/>
      <c r="AS7" s="7"/>
      <c r="AT7" s="9">
        <f t="shared" si="4"/>
        <v>450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>
        <v>100</v>
      </c>
      <c r="AP10" s="7"/>
      <c r="AQ10" s="7"/>
      <c r="AR10" s="7"/>
      <c r="AS10" s="7"/>
      <c r="AT10" s="9">
        <f>SUM(AH10:AS10)</f>
        <v>100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>
        <v>168</v>
      </c>
      <c r="AP11" s="64"/>
      <c r="AQ11" s="7"/>
      <c r="AR11" s="7"/>
      <c r="AS11" s="7"/>
      <c r="AT11" s="9">
        <f t="shared" ref="AT11:AT56" si="7">SUM(AH11:AS11)</f>
        <v>420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>
        <v>75</v>
      </c>
      <c r="AO13" s="7"/>
      <c r="AP13" s="7"/>
      <c r="AQ13" s="7">
        <v>75</v>
      </c>
      <c r="AR13" s="7"/>
      <c r="AS13" s="7"/>
      <c r="AT13" s="9">
        <f t="shared" si="7"/>
        <v>250</v>
      </c>
    </row>
    <row r="14" spans="1:46" x14ac:dyDescent="0.2">
      <c r="A14" s="15" t="s">
        <v>132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6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>
        <v>65</v>
      </c>
      <c r="AQ15" s="7"/>
      <c r="AR15" s="7">
        <v>75</v>
      </c>
      <c r="AS15" s="7"/>
      <c r="AT15" s="9">
        <f t="shared" si="7"/>
        <v>290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4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4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7">
        <v>26</v>
      </c>
      <c r="AO17" s="3"/>
      <c r="AP17" s="84"/>
      <c r="AQ17" s="7">
        <v>28.5</v>
      </c>
      <c r="AR17" s="7"/>
      <c r="AS17" s="7"/>
      <c r="AT17" s="9">
        <f t="shared" si="7"/>
        <v>61.2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>
        <v>415</v>
      </c>
      <c r="AO18" s="7"/>
      <c r="AP18" s="7"/>
      <c r="AQ18" s="7"/>
      <c r="AR18" s="7"/>
      <c r="AS18" s="7"/>
      <c r="AT18" s="9">
        <f t="shared" si="7"/>
        <v>415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>
        <v>75</v>
      </c>
      <c r="AQ20" s="7"/>
      <c r="AR20" s="7"/>
      <c r="AS20" s="7"/>
      <c r="AT20" s="9">
        <f t="shared" si="7"/>
        <v>250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>
        <v>70</v>
      </c>
      <c r="AR24" s="7"/>
      <c r="AS24" s="7"/>
      <c r="AT24" s="9">
        <f t="shared" si="7"/>
        <v>70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>
        <v>200</v>
      </c>
      <c r="AO25" s="7"/>
      <c r="AP25" s="7"/>
      <c r="AQ25" s="7"/>
      <c r="AR25" s="7"/>
      <c r="AS25" s="7"/>
      <c r="AT25" s="9">
        <f t="shared" si="7"/>
        <v>200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7"/>
        <v>275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O32" s="7">
        <v>20</v>
      </c>
      <c r="AP32" s="64"/>
      <c r="AQ32" s="7">
        <v>20</v>
      </c>
      <c r="AR32" s="7"/>
      <c r="AS32" s="7"/>
      <c r="AT32" s="9">
        <f t="shared" si="7"/>
        <v>80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9">SUM(D36:O36)</f>
        <v>0</v>
      </c>
      <c r="R36" s="7">
        <f t="shared" ref="R36" si="10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1">SUM(S36:AD36)</f>
        <v>0</v>
      </c>
      <c r="AG36" s="7">
        <f t="shared" ref="AG36" si="12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3">SUM(AH36:AS36)</f>
        <v>600</v>
      </c>
    </row>
    <row r="37" spans="1:46" x14ac:dyDescent="0.2">
      <c r="A37" s="15" t="s">
        <v>73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6"/>
        <v>0</v>
      </c>
      <c r="AG37" s="7">
        <f t="shared" si="8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7"/>
        <v>0</v>
      </c>
    </row>
    <row r="38" spans="1:46" x14ac:dyDescent="0.2">
      <c r="A38" s="15" t="s">
        <v>83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6"/>
        <v>90</v>
      </c>
      <c r="AG38" s="7">
        <f t="shared" si="8"/>
        <v>0</v>
      </c>
      <c r="AH38" s="7">
        <v>45</v>
      </c>
      <c r="AI38" s="7"/>
      <c r="AJ38" s="7">
        <v>50</v>
      </c>
      <c r="AK38" s="7"/>
      <c r="AL38" s="7"/>
      <c r="AM38" s="7"/>
      <c r="AN38" s="7">
        <v>150</v>
      </c>
      <c r="AO38" s="7"/>
      <c r="AP38" s="7"/>
      <c r="AQ38" s="7">
        <v>40</v>
      </c>
      <c r="AR38" s="7"/>
      <c r="AS38" s="7"/>
      <c r="AT38" s="9">
        <f t="shared" si="7"/>
        <v>285</v>
      </c>
    </row>
    <row r="39" spans="1:46" x14ac:dyDescent="0.2">
      <c r="A39" s="15" t="s">
        <v>35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5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6"/>
        <v>600</v>
      </c>
      <c r="AG39" s="7">
        <f t="shared" si="8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300</v>
      </c>
    </row>
    <row r="40" spans="1:46" x14ac:dyDescent="0.2">
      <c r="A40" s="15" t="s">
        <v>36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7"/>
        <v>50</v>
      </c>
    </row>
    <row r="41" spans="1:46" x14ac:dyDescent="0.2">
      <c r="A41" s="15" t="s">
        <v>37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5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7"/>
        <v>0</v>
      </c>
    </row>
    <row r="42" spans="1:46" customFormat="1" x14ac:dyDescent="0.2">
      <c r="A42" s="15" t="s">
        <v>70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5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6"/>
        <v>187.5</v>
      </c>
      <c r="AG42" s="7">
        <f t="shared" si="8"/>
        <v>0</v>
      </c>
      <c r="AH42" s="8">
        <v>100</v>
      </c>
      <c r="AI42" s="8"/>
      <c r="AJ42" s="8"/>
      <c r="AK42" s="8">
        <v>125</v>
      </c>
      <c r="AL42" s="8"/>
      <c r="AM42" s="8"/>
      <c r="AN42" s="8">
        <v>93.3</v>
      </c>
      <c r="AO42" s="8"/>
      <c r="AP42" s="8"/>
      <c r="AQ42" s="8">
        <v>18.690000000000001</v>
      </c>
      <c r="AR42" s="8"/>
      <c r="AS42" s="8"/>
      <c r="AT42" s="9">
        <f t="shared" si="7"/>
        <v>336.99</v>
      </c>
    </row>
    <row r="43" spans="1:46" x14ac:dyDescent="0.2">
      <c r="A43" s="15" t="s">
        <v>54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5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6"/>
        <v>0</v>
      </c>
      <c r="AG43" s="7">
        <f t="shared" si="8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0</v>
      </c>
    </row>
    <row r="44" spans="1:46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4">SUM(D44:O44)</f>
        <v>0</v>
      </c>
      <c r="R44" s="7">
        <f t="shared" ref="R44" si="15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16">SUM(S44:AD44)</f>
        <v>100</v>
      </c>
      <c r="AG44" s="7">
        <f t="shared" si="8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110</v>
      </c>
    </row>
    <row r="45" spans="1:46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16"/>
        <v>0</v>
      </c>
      <c r="AG45" s="7">
        <f t="shared" ref="AG45" si="17">AD45</f>
        <v>0</v>
      </c>
      <c r="AH45" s="7">
        <v>64</v>
      </c>
      <c r="AI45" s="7"/>
      <c r="AJ45" s="7"/>
      <c r="AK45" s="7"/>
      <c r="AL45" s="7"/>
      <c r="AM45" s="7"/>
      <c r="AN45" s="7"/>
      <c r="AO45" s="7">
        <v>500</v>
      </c>
      <c r="AP45" s="64"/>
      <c r="AQ45" s="7"/>
      <c r="AR45" s="7"/>
      <c r="AS45" s="7"/>
      <c r="AT45" s="9">
        <f t="shared" ref="AT45" si="18">SUM(AH45:AS45)</f>
        <v>564</v>
      </c>
    </row>
    <row r="46" spans="1:46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5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7"/>
        <v>0</v>
      </c>
    </row>
    <row r="47" spans="1:46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v>150</v>
      </c>
    </row>
    <row r="48" spans="1:46" x14ac:dyDescent="0.2">
      <c r="A48" s="15" t="s">
        <v>38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39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5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6"/>
        <v>0</v>
      </c>
      <c r="AG49" s="7">
        <f t="shared" si="8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0</v>
      </c>
    </row>
    <row r="50" spans="1:46" x14ac:dyDescent="0.2">
      <c r="A50" s="15" t="s">
        <v>60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5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6"/>
        <v>725</v>
      </c>
      <c r="AG50" s="7">
        <f t="shared" si="8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>
        <v>47</v>
      </c>
      <c r="AO50" s="7"/>
      <c r="AP50" s="7"/>
      <c r="AQ50" s="7">
        <v>36</v>
      </c>
      <c r="AR50" s="7"/>
      <c r="AS50" s="7"/>
      <c r="AT50" s="9">
        <f t="shared" si="7"/>
        <v>600</v>
      </c>
    </row>
    <row r="51" spans="1:46" x14ac:dyDescent="0.2">
      <c r="A51" s="15" t="s">
        <v>106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5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6"/>
        <v>0</v>
      </c>
      <c r="AG51" s="7">
        <f t="shared" si="8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">
      <c r="A52" s="15" t="s">
        <v>17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5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6"/>
        <v>46</v>
      </c>
      <c r="AG52" s="7">
        <f t="shared" si="8"/>
        <v>22</v>
      </c>
      <c r="AH52" s="8">
        <v>20</v>
      </c>
      <c r="AI52" s="7"/>
      <c r="AJ52" s="7"/>
      <c r="AK52" s="7"/>
      <c r="AL52" s="7"/>
      <c r="AM52" s="7"/>
      <c r="AN52" s="7">
        <v>23</v>
      </c>
      <c r="AO52" s="7">
        <v>9</v>
      </c>
      <c r="AP52" s="7"/>
      <c r="AQ52" s="7"/>
      <c r="AR52" s="7"/>
      <c r="AS52" s="7"/>
      <c r="AT52" s="9">
        <f t="shared" si="7"/>
        <v>52</v>
      </c>
    </row>
    <row r="53" spans="1:46" x14ac:dyDescent="0.2">
      <c r="A53" s="15" t="s">
        <v>104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15" t="s">
        <v>55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5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6"/>
        <v>307.47000000000003</v>
      </c>
      <c r="AG54" s="7">
        <f t="shared" si="8"/>
        <v>0</v>
      </c>
      <c r="AH54" s="8"/>
      <c r="AI54" s="7"/>
      <c r="AJ54" s="7"/>
      <c r="AK54" s="7"/>
      <c r="AL54" s="7"/>
      <c r="AM54" s="7"/>
      <c r="AN54" s="7"/>
      <c r="AO54" s="7"/>
      <c r="AP54" s="7">
        <v>299.41000000000003</v>
      </c>
      <c r="AQ54" s="7"/>
      <c r="AR54" s="7"/>
      <c r="AS54" s="7"/>
      <c r="AT54" s="9">
        <f t="shared" si="7"/>
        <v>299.41000000000003</v>
      </c>
    </row>
    <row r="55" spans="1:46" x14ac:dyDescent="0.2">
      <c r="A55" s="27" t="s">
        <v>76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5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6"/>
        <v>0</v>
      </c>
      <c r="AG55" s="7">
        <f t="shared" si="8"/>
        <v>0</v>
      </c>
      <c r="AI55" s="2"/>
      <c r="AJ55" s="2"/>
      <c r="AK55" s="2"/>
      <c r="AL55" s="2"/>
      <c r="AM55" s="2"/>
      <c r="AN55" s="2"/>
      <c r="AO55" s="2"/>
      <c r="AP55" s="2">
        <v>100</v>
      </c>
      <c r="AQ55" s="2"/>
      <c r="AR55" s="2"/>
      <c r="AS55" s="2"/>
      <c r="AT55" s="9">
        <f t="shared" si="7"/>
        <v>100</v>
      </c>
    </row>
    <row r="56" spans="1:46" ht="15.75" thickBot="1" x14ac:dyDescent="0.25">
      <c r="A56" s="15" t="s">
        <v>66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5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6"/>
        <v>0</v>
      </c>
      <c r="AG56" s="7">
        <f t="shared" si="8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7"/>
        <v>1062.56</v>
      </c>
    </row>
    <row r="57" spans="1:46" ht="16.5" thickBot="1" x14ac:dyDescent="0.3">
      <c r="A57" s="13" t="s">
        <v>13</v>
      </c>
      <c r="B57" s="14"/>
      <c r="C57" s="17">
        <f t="shared" ref="C57:I57" si="19">SUM(C4:C56)</f>
        <v>961</v>
      </c>
      <c r="D57" s="17">
        <f t="shared" si="19"/>
        <v>2019</v>
      </c>
      <c r="E57" s="17">
        <f t="shared" si="19"/>
        <v>465.31</v>
      </c>
      <c r="F57" s="17">
        <f t="shared" si="19"/>
        <v>795.94999999999993</v>
      </c>
      <c r="G57" s="17">
        <f t="shared" si="19"/>
        <v>378.5</v>
      </c>
      <c r="H57" s="17">
        <f t="shared" si="19"/>
        <v>178.5</v>
      </c>
      <c r="I57" s="17">
        <f t="shared" si="19"/>
        <v>436</v>
      </c>
      <c r="J57" s="17">
        <f>SUM(J4:J54)</f>
        <v>295</v>
      </c>
      <c r="K57" s="17">
        <f t="shared" ref="K57:P57" si="20">SUM(K4:K56)</f>
        <v>86</v>
      </c>
      <c r="L57" s="17">
        <f t="shared" si="20"/>
        <v>82</v>
      </c>
      <c r="M57" s="17">
        <f t="shared" si="20"/>
        <v>283.64999999999998</v>
      </c>
      <c r="N57" s="17">
        <f t="shared" si="20"/>
        <v>0</v>
      </c>
      <c r="O57" s="17">
        <f t="shared" si="20"/>
        <v>260</v>
      </c>
      <c r="P57" s="66">
        <f t="shared" si="20"/>
        <v>5279.9100000000008</v>
      </c>
      <c r="R57" s="17">
        <f t="shared" ref="R57:X57" si="21">SUM(R4:R56)</f>
        <v>260</v>
      </c>
      <c r="S57" s="17">
        <f t="shared" si="21"/>
        <v>377.12</v>
      </c>
      <c r="T57" s="17">
        <f t="shared" si="21"/>
        <v>275</v>
      </c>
      <c r="U57" s="17">
        <f t="shared" si="21"/>
        <v>1291.8600000000001</v>
      </c>
      <c r="V57" s="17">
        <f t="shared" si="21"/>
        <v>201.5</v>
      </c>
      <c r="W57" s="17">
        <f t="shared" si="21"/>
        <v>39</v>
      </c>
      <c r="X57" s="17">
        <f t="shared" si="21"/>
        <v>240</v>
      </c>
      <c r="Y57" s="17">
        <f>SUM(Y4:Y54)</f>
        <v>867.5</v>
      </c>
      <c r="Z57" s="17">
        <f t="shared" ref="Z57:AE57" si="22">SUM(Z4:Z56)</f>
        <v>484</v>
      </c>
      <c r="AA57" s="17">
        <f t="shared" si="22"/>
        <v>747.47</v>
      </c>
      <c r="AB57" s="17">
        <f t="shared" si="22"/>
        <v>216.5</v>
      </c>
      <c r="AC57" s="17">
        <f t="shared" si="22"/>
        <v>349.5</v>
      </c>
      <c r="AD57" s="17">
        <f t="shared" si="22"/>
        <v>527</v>
      </c>
      <c r="AE57" s="66">
        <f t="shared" si="22"/>
        <v>5616.45</v>
      </c>
      <c r="AG57" s="17">
        <f t="shared" ref="AG57:AM57" si="23">SUM(AG4:AG56)</f>
        <v>527</v>
      </c>
      <c r="AH57" s="17">
        <f t="shared" si="23"/>
        <v>2183.56</v>
      </c>
      <c r="AI57" s="17">
        <f t="shared" si="23"/>
        <v>75</v>
      </c>
      <c r="AJ57" s="17">
        <f t="shared" si="23"/>
        <v>1096.2</v>
      </c>
      <c r="AK57" s="17">
        <f t="shared" si="23"/>
        <v>884.5</v>
      </c>
      <c r="AL57" s="17">
        <f t="shared" si="23"/>
        <v>40</v>
      </c>
      <c r="AM57" s="17">
        <f t="shared" si="23"/>
        <v>1076</v>
      </c>
      <c r="AN57" s="17">
        <f>SUM(AN4:AN54)</f>
        <v>1560.55</v>
      </c>
      <c r="AO57" s="17">
        <f t="shared" ref="AO57:AT57" si="24">SUM(AO4:AO56)</f>
        <v>797</v>
      </c>
      <c r="AP57" s="17">
        <f t="shared" si="24"/>
        <v>539.41000000000008</v>
      </c>
      <c r="AQ57" s="17">
        <f t="shared" si="24"/>
        <v>319.19</v>
      </c>
      <c r="AR57" s="17">
        <f t="shared" si="24"/>
        <v>244</v>
      </c>
      <c r="AS57" s="17">
        <f t="shared" si="24"/>
        <v>0</v>
      </c>
      <c r="AT57" s="66">
        <f t="shared" si="24"/>
        <v>8815.41</v>
      </c>
    </row>
    <row r="58" spans="1:46" ht="15.75" thickBot="1" x14ac:dyDescent="0.25"/>
    <row r="59" spans="1:46" ht="15.75" customHeight="1" thickBot="1" x14ac:dyDescent="0.3">
      <c r="A59" s="13" t="s">
        <v>14</v>
      </c>
      <c r="B59" s="14"/>
      <c r="C59" s="1" t="s">
        <v>11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6" t="s">
        <v>12</v>
      </c>
      <c r="R59" s="1" t="s">
        <v>11</v>
      </c>
      <c r="S59" s="1" t="s">
        <v>0</v>
      </c>
      <c r="T59" s="1" t="s">
        <v>1</v>
      </c>
      <c r="U59" s="1" t="s">
        <v>2</v>
      </c>
      <c r="V59" s="1" t="s">
        <v>3</v>
      </c>
      <c r="W59" s="1" t="s">
        <v>4</v>
      </c>
      <c r="X59" s="1" t="s">
        <v>5</v>
      </c>
      <c r="Y59" s="1" t="s">
        <v>6</v>
      </c>
      <c r="Z59" s="1" t="s">
        <v>7</v>
      </c>
      <c r="AA59" s="1" t="s">
        <v>8</v>
      </c>
      <c r="AB59" s="1" t="s">
        <v>9</v>
      </c>
      <c r="AC59" s="1" t="s">
        <v>10</v>
      </c>
      <c r="AD59" s="1" t="s">
        <v>11</v>
      </c>
      <c r="AE59" s="6" t="s">
        <v>12</v>
      </c>
      <c r="AG59" s="1" t="s">
        <v>11</v>
      </c>
      <c r="AH59" s="1" t="s">
        <v>0</v>
      </c>
      <c r="AI59" s="1" t="s">
        <v>1</v>
      </c>
      <c r="AJ59" s="1" t="s">
        <v>2</v>
      </c>
      <c r="AK59" s="1" t="s">
        <v>3</v>
      </c>
      <c r="AL59" s="1" t="s">
        <v>4</v>
      </c>
      <c r="AM59" s="1" t="s">
        <v>5</v>
      </c>
      <c r="AN59" s="1" t="s">
        <v>6</v>
      </c>
      <c r="AO59" s="1" t="s">
        <v>7</v>
      </c>
      <c r="AP59" s="1" t="s">
        <v>8</v>
      </c>
      <c r="AQ59" s="1" t="s">
        <v>9</v>
      </c>
      <c r="AR59" s="1" t="s">
        <v>10</v>
      </c>
      <c r="AS59" s="1" t="s">
        <v>11</v>
      </c>
      <c r="AT59" s="6" t="s">
        <v>12</v>
      </c>
    </row>
    <row r="60" spans="1:46" ht="15.75" thickBot="1" x14ac:dyDescent="0.25">
      <c r="A60" s="26" t="s">
        <v>121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25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26">SUM(AH60:AS60)</f>
        <v>0</v>
      </c>
    </row>
    <row r="61" spans="1:46" x14ac:dyDescent="0.2">
      <c r="A61" s="26" t="s">
        <v>129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27">SUM(D61:O61)</f>
        <v>106</v>
      </c>
      <c r="R61" s="7">
        <f t="shared" ref="R61:R62" si="28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5"/>
        <v>146</v>
      </c>
      <c r="AG61" s="7">
        <f t="shared" ref="AG61:AG62" si="29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6"/>
        <v>182</v>
      </c>
    </row>
    <row r="62" spans="1:46" x14ac:dyDescent="0.2">
      <c r="A62" s="100" t="s">
        <v>130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27"/>
        <v>29.99</v>
      </c>
      <c r="R62" s="7">
        <f t="shared" si="28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5"/>
        <v>0</v>
      </c>
      <c r="AG62" s="7">
        <f t="shared" si="29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6"/>
        <v>0</v>
      </c>
    </row>
    <row r="63" spans="1:46" x14ac:dyDescent="0.2">
      <c r="A63" s="27" t="s">
        <v>128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30">SUM(D63:O63)</f>
        <v>0</v>
      </c>
      <c r="R63" s="7">
        <f t="shared" ref="R63" si="31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25"/>
        <v>0</v>
      </c>
      <c r="AG63" s="7">
        <f t="shared" ref="AG63" si="32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6"/>
        <v>0</v>
      </c>
    </row>
    <row r="64" spans="1:46" x14ac:dyDescent="0.2">
      <c r="A64" s="27" t="s">
        <v>127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30"/>
        <v>0</v>
      </c>
      <c r="R64" s="7">
        <f t="shared" ref="R64" si="33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34">SUM(S64:AD64)</f>
        <v>0</v>
      </c>
      <c r="AG64" s="7">
        <f t="shared" ref="AG64" si="35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36">SUM(AH64:AS64)</f>
        <v>188</v>
      </c>
    </row>
    <row r="65" spans="1:46" x14ac:dyDescent="0.2">
      <c r="A65" s="27" t="s">
        <v>131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36"/>
        <v>-517</v>
      </c>
    </row>
    <row r="66" spans="1:46" x14ac:dyDescent="0.2">
      <c r="A66" s="27" t="s">
        <v>118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30"/>
        <v>0</v>
      </c>
      <c r="R66" s="7">
        <f t="shared" ref="R66:R85" si="37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25"/>
        <v>147.5</v>
      </c>
      <c r="AG66" s="7">
        <f t="shared" ref="AG66:AG85" si="38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6"/>
        <v>0</v>
      </c>
    </row>
    <row r="67" spans="1:46" x14ac:dyDescent="0.2">
      <c r="A67" s="27" t="s">
        <v>119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30"/>
        <v>0</v>
      </c>
      <c r="R67" s="7">
        <f t="shared" si="37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25"/>
        <v>190.88</v>
      </c>
      <c r="AG67" s="7">
        <f t="shared" si="38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6"/>
        <v>0</v>
      </c>
    </row>
    <row r="68" spans="1:46" x14ac:dyDescent="0.2">
      <c r="A68" s="27" t="s">
        <v>126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85" si="39">SUM(D68:O68)</f>
        <v>0</v>
      </c>
      <c r="R68" s="7">
        <f t="shared" si="37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25"/>
        <v>150</v>
      </c>
      <c r="AG68" s="7">
        <f t="shared" si="38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26"/>
        <v>350</v>
      </c>
    </row>
    <row r="69" spans="1:46" x14ac:dyDescent="0.2">
      <c r="A69" s="27" t="s">
        <v>65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39"/>
        <v>2520</v>
      </c>
      <c r="R69" s="7">
        <f t="shared" si="37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38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>
        <v>420</v>
      </c>
      <c r="AP69" s="2">
        <v>140</v>
      </c>
      <c r="AQ69" s="2"/>
      <c r="AR69" s="2">
        <v>280</v>
      </c>
      <c r="AS69" s="2"/>
      <c r="AT69" s="9">
        <f>SUM(AH69:AS69)</f>
        <v>1680</v>
      </c>
    </row>
    <row r="70" spans="1:46" x14ac:dyDescent="0.2">
      <c r="A70" s="27" t="s">
        <v>136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9"/>
        <v>0</v>
      </c>
      <c r="R70" s="7">
        <f t="shared" si="37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40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</row>
    <row r="71" spans="1:46" x14ac:dyDescent="0.2">
      <c r="A71" s="27" t="s">
        <v>135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39"/>
        <v>0</v>
      </c>
      <c r="R71" s="7">
        <f t="shared" si="37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</row>
    <row r="72" spans="1:46" x14ac:dyDescent="0.2">
      <c r="A72" s="27" t="s">
        <v>133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39"/>
        <v>212.7</v>
      </c>
      <c r="R72" s="7">
        <f t="shared" si="37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38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</row>
    <row r="73" spans="1:46" x14ac:dyDescent="0.2">
      <c r="A73" s="27" t="s">
        <v>134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85" si="41">SUM(AH73:AS73)</f>
        <v>86.35</v>
      </c>
    </row>
    <row r="74" spans="1:46" x14ac:dyDescent="0.2">
      <c r="A74" s="27" t="s">
        <v>115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42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38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</row>
    <row r="75" spans="1:46" x14ac:dyDescent="0.2">
      <c r="A75" s="27" t="s">
        <v>137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39"/>
        <v>647.41000000000008</v>
      </c>
      <c r="R75" s="7">
        <f t="shared" si="37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85" si="43">SUM(S75:AD75)</f>
        <v>797.44</v>
      </c>
      <c r="AG75" s="7">
        <f t="shared" si="38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>
        <v>120</v>
      </c>
      <c r="AP75" s="2">
        <v>60</v>
      </c>
      <c r="AQ75" s="2">
        <v>60</v>
      </c>
      <c r="AR75" s="2">
        <v>60</v>
      </c>
      <c r="AS75" s="2"/>
      <c r="AT75" s="9">
        <f t="shared" si="41"/>
        <v>660</v>
      </c>
    </row>
    <row r="76" spans="1:46" x14ac:dyDescent="0.2">
      <c r="A76" s="27" t="s">
        <v>81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39"/>
        <v>320</v>
      </c>
      <c r="R76" s="7">
        <f t="shared" si="37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43"/>
        <v>0</v>
      </c>
      <c r="AG76" s="7">
        <f t="shared" si="38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41"/>
        <v>137.46</v>
      </c>
    </row>
    <row r="77" spans="1:46" x14ac:dyDescent="0.2">
      <c r="A77" s="27" t="s">
        <v>105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39"/>
        <v>910.47000000000014</v>
      </c>
      <c r="R77" s="7">
        <f t="shared" si="37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43"/>
        <v>1149.4000000000003</v>
      </c>
      <c r="AG77" s="7">
        <f t="shared" si="38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>
        <v>74.95</v>
      </c>
      <c r="AO77" s="2">
        <v>44.97</v>
      </c>
      <c r="AP77" s="2">
        <v>44.97</v>
      </c>
      <c r="AQ77" s="2">
        <v>44.97</v>
      </c>
      <c r="AR77" s="2">
        <v>94.97</v>
      </c>
      <c r="AS77" s="2"/>
      <c r="AT77" s="9">
        <f t="shared" si="41"/>
        <v>754.53000000000009</v>
      </c>
    </row>
    <row r="78" spans="1:46" x14ac:dyDescent="0.2">
      <c r="A78" s="27" t="s">
        <v>138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37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44">SUM(S78:AD78)</f>
        <v>120</v>
      </c>
      <c r="AG78" s="7">
        <f t="shared" si="38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41"/>
        <v>120</v>
      </c>
    </row>
    <row r="79" spans="1:46" ht="16.5" customHeight="1" x14ac:dyDescent="0.2">
      <c r="A79" s="27" t="s">
        <v>71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9"/>
        <v>0</v>
      </c>
      <c r="R79" s="7">
        <f t="shared" si="37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43"/>
        <v>0</v>
      </c>
      <c r="AG79" s="7">
        <f t="shared" si="38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41"/>
        <v>0</v>
      </c>
    </row>
    <row r="80" spans="1:46" ht="15.75" customHeight="1" x14ac:dyDescent="0.2">
      <c r="A80" s="25" t="s">
        <v>55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9"/>
        <v>0</v>
      </c>
      <c r="R80" s="7">
        <f t="shared" si="37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43"/>
        <v>0</v>
      </c>
      <c r="AG80" s="7">
        <f t="shared" si="38"/>
        <v>0</v>
      </c>
      <c r="AI80" s="2"/>
      <c r="AJ80" s="2"/>
      <c r="AK80" s="2"/>
      <c r="AL80" s="2"/>
      <c r="AM80" s="2"/>
      <c r="AN80" s="2"/>
      <c r="AO80" s="2">
        <v>210</v>
      </c>
      <c r="AP80" s="2"/>
      <c r="AQ80" s="2"/>
      <c r="AR80" s="2"/>
      <c r="AS80" s="2"/>
      <c r="AT80" s="9">
        <f t="shared" si="41"/>
        <v>210</v>
      </c>
    </row>
    <row r="81" spans="1:46" ht="15.75" customHeight="1" x14ac:dyDescent="0.2">
      <c r="A81" s="25" t="s">
        <v>98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39"/>
        <v>45</v>
      </c>
      <c r="R81" s="7">
        <f t="shared" si="37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43"/>
        <v>0</v>
      </c>
      <c r="AG81" s="7">
        <f t="shared" si="38"/>
        <v>0</v>
      </c>
      <c r="AI81" s="2"/>
      <c r="AJ81" s="2"/>
      <c r="AK81" s="2"/>
      <c r="AL81" s="2"/>
      <c r="AM81" s="2"/>
      <c r="AN81" s="2">
        <v>80</v>
      </c>
      <c r="AO81" s="2"/>
      <c r="AP81" s="2"/>
      <c r="AQ81" s="2"/>
      <c r="AR81" s="2"/>
      <c r="AS81" s="2"/>
      <c r="AT81" s="9">
        <f t="shared" si="41"/>
        <v>80</v>
      </c>
    </row>
    <row r="82" spans="1:46" ht="17.25" customHeight="1" x14ac:dyDescent="0.2">
      <c r="A82" s="15" t="s">
        <v>96</v>
      </c>
      <c r="C82" s="2"/>
      <c r="D82" s="2">
        <v>26</v>
      </c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9"/>
        <v>26</v>
      </c>
      <c r="R82" s="7">
        <f t="shared" si="37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43"/>
        <v>0</v>
      </c>
      <c r="AG82" s="7">
        <f t="shared" si="38"/>
        <v>0</v>
      </c>
      <c r="AH82" s="2"/>
      <c r="AI82" s="2"/>
      <c r="AJ82" s="2"/>
      <c r="AL82" s="2"/>
      <c r="AM82" s="2"/>
      <c r="AN82" s="2"/>
      <c r="AO82" s="2"/>
      <c r="AP82" s="2"/>
      <c r="AQ82" s="2"/>
      <c r="AR82" s="2"/>
      <c r="AS82" s="2"/>
      <c r="AT82" s="9">
        <f t="shared" si="41"/>
        <v>0</v>
      </c>
    </row>
    <row r="83" spans="1:46" ht="17.25" customHeight="1" x14ac:dyDescent="0.2">
      <c r="A83" s="15" t="s">
        <v>116</v>
      </c>
      <c r="C83" s="2"/>
      <c r="D83" s="2"/>
      <c r="E83" s="2">
        <v>8.42</v>
      </c>
      <c r="F83" s="2">
        <v>8.42</v>
      </c>
      <c r="H83" s="2"/>
      <c r="I83" s="2"/>
      <c r="J83" s="2">
        <v>5.18</v>
      </c>
      <c r="K83" s="2"/>
      <c r="L83" s="2"/>
      <c r="M83" s="2"/>
      <c r="N83" s="2"/>
      <c r="O83" s="2"/>
      <c r="P83" s="9">
        <f t="shared" si="39"/>
        <v>22.02</v>
      </c>
      <c r="R83" s="7">
        <f t="shared" si="37"/>
        <v>0</v>
      </c>
      <c r="S83" s="2"/>
      <c r="T83" s="2"/>
      <c r="U83" s="2"/>
      <c r="V83" s="2">
        <v>15.79</v>
      </c>
      <c r="W83" s="2">
        <v>17.95</v>
      </c>
      <c r="X83" s="2"/>
      <c r="Y83" s="2">
        <v>39.700000000000003</v>
      </c>
      <c r="Z83" s="2"/>
      <c r="AA83" s="2">
        <v>26.52</v>
      </c>
      <c r="AB83" s="2"/>
      <c r="AC83" s="2"/>
      <c r="AD83" s="2">
        <v>25</v>
      </c>
      <c r="AE83" s="9">
        <f t="shared" si="43"/>
        <v>124.96</v>
      </c>
      <c r="AG83" s="7">
        <f t="shared" si="38"/>
        <v>25</v>
      </c>
      <c r="AH83" s="2">
        <v>26.76</v>
      </c>
      <c r="AI83" s="2"/>
      <c r="AJ83" s="2">
        <v>53.91</v>
      </c>
      <c r="AK83" s="2"/>
      <c r="AL83" s="2">
        <v>18.32</v>
      </c>
      <c r="AM83" s="2">
        <v>10.199999999999999</v>
      </c>
      <c r="AN83" s="2"/>
      <c r="AO83" s="2">
        <v>51.6</v>
      </c>
      <c r="AP83" s="2"/>
      <c r="AQ83" s="2">
        <v>26.16</v>
      </c>
      <c r="AR83" s="2">
        <v>20.16</v>
      </c>
      <c r="AS83" s="2"/>
      <c r="AT83" s="9">
        <f t="shared" si="41"/>
        <v>207.11</v>
      </c>
    </row>
    <row r="84" spans="1:46" ht="17.25" customHeight="1" x14ac:dyDescent="0.2">
      <c r="A84" s="15" t="s">
        <v>117</v>
      </c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ref="P84" si="45">SUM(D84:O84)</f>
        <v>0</v>
      </c>
      <c r="R84" s="7">
        <f t="shared" ref="R84" si="46">O84</f>
        <v>0</v>
      </c>
      <c r="S84" s="2"/>
      <c r="T84" s="2"/>
      <c r="U84" s="2"/>
      <c r="V84" s="2"/>
      <c r="W84" s="2"/>
      <c r="X84" s="2">
        <v>6.47</v>
      </c>
      <c r="Y84" s="2"/>
      <c r="Z84" s="2"/>
      <c r="AA84" s="2"/>
      <c r="AB84" s="2"/>
      <c r="AC84" s="2">
        <v>9.6999999999999993</v>
      </c>
      <c r="AD84" s="2"/>
      <c r="AE84" s="9">
        <f t="shared" ref="AE84" si="47">SUM(S84:AD84)</f>
        <v>16.169999999999998</v>
      </c>
      <c r="AG84" s="7">
        <f t="shared" si="38"/>
        <v>0</v>
      </c>
      <c r="AH84" s="2"/>
      <c r="AI84" s="2"/>
      <c r="AJ84" s="2">
        <v>3.78</v>
      </c>
      <c r="AK84" s="2"/>
      <c r="AL84" s="2">
        <v>8.14</v>
      </c>
      <c r="AM84" s="2"/>
      <c r="AN84" s="2">
        <v>7.56</v>
      </c>
      <c r="AO84" s="2"/>
      <c r="AP84" s="2"/>
      <c r="AQ84" s="2">
        <v>8.64</v>
      </c>
      <c r="AR84" s="2">
        <v>6.47</v>
      </c>
      <c r="AS84" s="2"/>
      <c r="AT84" s="9">
        <f t="shared" si="41"/>
        <v>34.590000000000003</v>
      </c>
    </row>
    <row r="85" spans="1:46" ht="15" customHeight="1" thickBot="1" x14ac:dyDescent="0.25">
      <c r="A85" s="15" t="s">
        <v>139</v>
      </c>
      <c r="C85" s="2">
        <v>130</v>
      </c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9">
        <f t="shared" si="39"/>
        <v>0</v>
      </c>
      <c r="R85" s="7">
        <f t="shared" si="37"/>
        <v>0</v>
      </c>
      <c r="S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9">
        <f t="shared" si="43"/>
        <v>0</v>
      </c>
      <c r="AG85" s="7">
        <f t="shared" si="38"/>
        <v>0</v>
      </c>
      <c r="AH85" s="2"/>
      <c r="AI85" s="2">
        <v>140.01</v>
      </c>
      <c r="AJ85" s="2">
        <v>405.05</v>
      </c>
      <c r="AL85" s="2">
        <v>91.82</v>
      </c>
      <c r="AM85" s="2">
        <v>150.30000000000001</v>
      </c>
      <c r="AN85" s="2">
        <v>218.08</v>
      </c>
      <c r="AO85" s="2">
        <v>120.5</v>
      </c>
      <c r="AP85" s="2"/>
      <c r="AQ85" s="2">
        <v>218.08</v>
      </c>
      <c r="AR85" s="2">
        <v>172.38</v>
      </c>
      <c r="AS85" s="2"/>
      <c r="AT85" s="9">
        <f t="shared" si="41"/>
        <v>1516.2199999999998</v>
      </c>
    </row>
    <row r="86" spans="1:46" ht="16.5" thickBot="1" x14ac:dyDescent="0.3">
      <c r="A86" s="62" t="s">
        <v>15</v>
      </c>
      <c r="B86" s="14"/>
      <c r="C86" s="31">
        <f>SUM(C60:C85)</f>
        <v>1085.54</v>
      </c>
      <c r="D86" s="31">
        <f t="shared" ref="D86:P86" si="48">SUM(D60:D85)</f>
        <v>412</v>
      </c>
      <c r="E86" s="31">
        <f t="shared" si="48"/>
        <v>176.03</v>
      </c>
      <c r="F86" s="31">
        <f t="shared" si="48"/>
        <v>590.42999999999995</v>
      </c>
      <c r="G86" s="31">
        <f t="shared" si="48"/>
        <v>159.42000000000002</v>
      </c>
      <c r="H86" s="31">
        <f t="shared" si="48"/>
        <v>2229.4299999999998</v>
      </c>
      <c r="I86" s="31">
        <f t="shared" si="48"/>
        <v>129.43</v>
      </c>
      <c r="J86" s="31">
        <f t="shared" si="48"/>
        <v>134.61000000000001</v>
      </c>
      <c r="K86" s="31">
        <f t="shared" si="48"/>
        <v>129.43</v>
      </c>
      <c r="L86" s="31">
        <f t="shared" si="48"/>
        <v>129.43</v>
      </c>
      <c r="M86" s="31">
        <f t="shared" si="48"/>
        <v>266.38</v>
      </c>
      <c r="N86" s="31">
        <f t="shared" si="48"/>
        <v>303.57</v>
      </c>
      <c r="O86" s="31">
        <f t="shared" si="48"/>
        <v>179.43</v>
      </c>
      <c r="P86" s="31">
        <f t="shared" si="48"/>
        <v>4839.59</v>
      </c>
      <c r="R86" s="31">
        <f>SUM(R60:R85)</f>
        <v>179.43</v>
      </c>
      <c r="S86" s="31">
        <f t="shared" ref="S86:AE86" si="49">SUM(S60:S85)</f>
        <v>179.43</v>
      </c>
      <c r="T86" s="31">
        <f t="shared" si="49"/>
        <v>383.43</v>
      </c>
      <c r="U86" s="31">
        <f t="shared" si="49"/>
        <v>193.43</v>
      </c>
      <c r="V86" s="31">
        <f t="shared" si="49"/>
        <v>348.24</v>
      </c>
      <c r="W86" s="31">
        <f t="shared" si="49"/>
        <v>274.89999999999998</v>
      </c>
      <c r="X86" s="31">
        <f t="shared" si="49"/>
        <v>201.42</v>
      </c>
      <c r="Y86" s="31">
        <f t="shared" si="49"/>
        <v>274.64999999999998</v>
      </c>
      <c r="Z86" s="31">
        <f t="shared" si="49"/>
        <v>2225.83</v>
      </c>
      <c r="AA86" s="31">
        <f t="shared" si="49"/>
        <v>581.47</v>
      </c>
      <c r="AB86" s="31">
        <f t="shared" si="49"/>
        <v>74.95</v>
      </c>
      <c r="AC86" s="31">
        <f t="shared" si="49"/>
        <v>534.65000000000009</v>
      </c>
      <c r="AD86" s="31">
        <f t="shared" si="49"/>
        <v>359.23999999999995</v>
      </c>
      <c r="AE86" s="31">
        <f t="shared" si="49"/>
        <v>5631.6400000000012</v>
      </c>
      <c r="AG86" s="31">
        <f>SUM(AG60:AG85)</f>
        <v>359.23999999999995</v>
      </c>
      <c r="AH86" s="31">
        <f t="shared" ref="AH86:AS86" si="50">SUM(AH60:AH85)</f>
        <v>1696.52</v>
      </c>
      <c r="AI86" s="31">
        <f t="shared" si="50"/>
        <v>1396</v>
      </c>
      <c r="AJ86" s="31">
        <f t="shared" si="50"/>
        <v>-303.99999999999994</v>
      </c>
      <c r="AK86" s="31">
        <f t="shared" si="50"/>
        <v>74.95</v>
      </c>
      <c r="AL86" s="31">
        <f t="shared" si="50"/>
        <v>850.69</v>
      </c>
      <c r="AM86" s="31">
        <f t="shared" si="50"/>
        <v>295.45</v>
      </c>
      <c r="AN86" s="31">
        <f t="shared" si="50"/>
        <v>380.59000000000003</v>
      </c>
      <c r="AO86" s="31">
        <f t="shared" si="50"/>
        <v>967.07</v>
      </c>
      <c r="AP86" s="31">
        <f t="shared" si="50"/>
        <v>244.97</v>
      </c>
      <c r="AQ86" s="31">
        <f t="shared" si="50"/>
        <v>357.85</v>
      </c>
      <c r="AR86" s="31">
        <f t="shared" si="50"/>
        <v>633.98</v>
      </c>
      <c r="AS86" s="31">
        <f t="shared" si="50"/>
        <v>0</v>
      </c>
      <c r="AT86" s="67">
        <f>SUM(AT60:AT85)</f>
        <v>6594.07</v>
      </c>
    </row>
    <row r="87" spans="1:46" ht="10.5" customHeight="1" thickBo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6" ht="18" customHeight="1" x14ac:dyDescent="0.25">
      <c r="A88" s="38" t="s">
        <v>140</v>
      </c>
      <c r="B88" s="28"/>
      <c r="C88" s="18">
        <f>5358.25-C1+1035.99</f>
        <v>2250.2399999999998</v>
      </c>
      <c r="D88" s="18">
        <f>C91</f>
        <v>2125.6999999999998</v>
      </c>
      <c r="E88" s="18">
        <f>D91</f>
        <v>3732.7</v>
      </c>
      <c r="F88" s="18">
        <f t="shared" ref="F88:L88" si="51">E91</f>
        <v>4021.98</v>
      </c>
      <c r="G88" s="18">
        <f>F91</f>
        <v>4227.5</v>
      </c>
      <c r="H88" s="18">
        <f>G91</f>
        <v>4446.58</v>
      </c>
      <c r="I88" s="18">
        <f t="shared" si="51"/>
        <v>2395.65</v>
      </c>
      <c r="J88" s="18">
        <f t="shared" si="51"/>
        <v>2702.2200000000003</v>
      </c>
      <c r="K88" s="18">
        <f t="shared" si="51"/>
        <v>2862.61</v>
      </c>
      <c r="L88" s="18">
        <f t="shared" si="51"/>
        <v>2819.1800000000003</v>
      </c>
      <c r="M88" s="18">
        <f>L91</f>
        <v>2771.7500000000005</v>
      </c>
      <c r="N88" s="18">
        <f>M91</f>
        <v>2789.0200000000004</v>
      </c>
      <c r="O88" s="19">
        <f>N91</f>
        <v>2485.4500000000003</v>
      </c>
      <c r="R88" s="18">
        <f>O88</f>
        <v>2485.4500000000003</v>
      </c>
      <c r="S88" s="18">
        <f>R91</f>
        <v>2566.0200000000004</v>
      </c>
      <c r="T88" s="18">
        <f>S91</f>
        <v>2763.7100000000005</v>
      </c>
      <c r="U88" s="18">
        <f t="shared" ref="U88" si="52">T91</f>
        <v>2655.2800000000007</v>
      </c>
      <c r="V88" s="18">
        <f>U91</f>
        <v>3753.7100000000009</v>
      </c>
      <c r="W88" s="18">
        <f>V91</f>
        <v>3606.9700000000012</v>
      </c>
      <c r="X88" s="18">
        <f t="shared" ref="X88" si="53">W91</f>
        <v>3371.0700000000011</v>
      </c>
      <c r="Y88" s="18">
        <f t="shared" ref="Y88" si="54">X91</f>
        <v>3409.650000000001</v>
      </c>
      <c r="Z88" s="18">
        <f t="shared" ref="Z88" si="55">Y91</f>
        <v>4002.5000000000014</v>
      </c>
      <c r="AA88" s="18">
        <f t="shared" ref="AA88" si="56">Z91</f>
        <v>2260.6700000000019</v>
      </c>
      <c r="AB88" s="18">
        <f>AA91</f>
        <v>2426.6700000000019</v>
      </c>
      <c r="AC88" s="18">
        <f>AB91</f>
        <v>2568.2200000000021</v>
      </c>
      <c r="AD88" s="19">
        <f>AC91</f>
        <v>2383.070000000002</v>
      </c>
      <c r="AG88" s="18">
        <f>AD88</f>
        <v>2383.070000000002</v>
      </c>
      <c r="AH88" s="18">
        <f>AG91</f>
        <v>2550.8300000000022</v>
      </c>
      <c r="AI88" s="18">
        <f>AH91</f>
        <v>3037.8700000000022</v>
      </c>
      <c r="AJ88" s="18">
        <f t="shared" ref="AJ88" si="57">AI91</f>
        <v>1716.8700000000022</v>
      </c>
      <c r="AK88" s="18">
        <f>AJ91</f>
        <v>3117.0700000000024</v>
      </c>
      <c r="AL88" s="18">
        <f>AK91</f>
        <v>3926.6200000000026</v>
      </c>
      <c r="AM88" s="18">
        <f t="shared" ref="AM88" si="58">AL91</f>
        <v>3115.9300000000026</v>
      </c>
      <c r="AN88" s="18">
        <f t="shared" ref="AN88" si="59">AM91</f>
        <v>3896.4800000000023</v>
      </c>
      <c r="AO88" s="18">
        <f t="shared" ref="AO88" si="60">AN91</f>
        <v>5076.4400000000023</v>
      </c>
      <c r="AP88" s="18">
        <f t="shared" ref="AP88" si="61">AO91</f>
        <v>4906.3700000000026</v>
      </c>
      <c r="AQ88" s="18">
        <f>AP91</f>
        <v>5200.8100000000022</v>
      </c>
      <c r="AR88" s="18">
        <f>AQ91</f>
        <v>5162.1500000000015</v>
      </c>
      <c r="AS88" s="19">
        <f>AR91</f>
        <v>4772.1700000000019</v>
      </c>
    </row>
    <row r="89" spans="1:46" x14ac:dyDescent="0.2">
      <c r="A89" s="27" t="s">
        <v>42</v>
      </c>
      <c r="B89" s="3"/>
      <c r="C89" s="2">
        <f t="shared" ref="C89:O89" si="62">C57</f>
        <v>961</v>
      </c>
      <c r="D89" s="2">
        <f t="shared" si="62"/>
        <v>2019</v>
      </c>
      <c r="E89" s="2">
        <f t="shared" si="62"/>
        <v>465.31</v>
      </c>
      <c r="F89" s="2">
        <f t="shared" si="62"/>
        <v>795.94999999999993</v>
      </c>
      <c r="G89" s="2">
        <f t="shared" si="62"/>
        <v>378.5</v>
      </c>
      <c r="H89" s="2">
        <f t="shared" si="62"/>
        <v>178.5</v>
      </c>
      <c r="I89" s="2">
        <f t="shared" si="62"/>
        <v>436</v>
      </c>
      <c r="J89" s="2">
        <f t="shared" si="62"/>
        <v>295</v>
      </c>
      <c r="K89" s="2">
        <f t="shared" si="62"/>
        <v>86</v>
      </c>
      <c r="L89" s="2">
        <f t="shared" si="62"/>
        <v>82</v>
      </c>
      <c r="M89" s="2">
        <f t="shared" si="62"/>
        <v>283.64999999999998</v>
      </c>
      <c r="N89" s="2">
        <f t="shared" si="62"/>
        <v>0</v>
      </c>
      <c r="O89" s="9">
        <f t="shared" si="62"/>
        <v>260</v>
      </c>
      <c r="R89" s="2">
        <f t="shared" ref="R89:AD89" si="63">R57</f>
        <v>260</v>
      </c>
      <c r="S89" s="2">
        <f t="shared" si="63"/>
        <v>377.12</v>
      </c>
      <c r="T89" s="2">
        <f t="shared" si="63"/>
        <v>275</v>
      </c>
      <c r="U89" s="2">
        <f t="shared" si="63"/>
        <v>1291.8600000000001</v>
      </c>
      <c r="V89" s="2">
        <f t="shared" si="63"/>
        <v>201.5</v>
      </c>
      <c r="W89" s="2">
        <f t="shared" si="63"/>
        <v>39</v>
      </c>
      <c r="X89" s="2">
        <f t="shared" si="63"/>
        <v>240</v>
      </c>
      <c r="Y89" s="2">
        <f t="shared" si="63"/>
        <v>867.5</v>
      </c>
      <c r="Z89" s="2">
        <f t="shared" si="63"/>
        <v>484</v>
      </c>
      <c r="AA89" s="2">
        <f t="shared" si="63"/>
        <v>747.47</v>
      </c>
      <c r="AB89" s="2">
        <f t="shared" si="63"/>
        <v>216.5</v>
      </c>
      <c r="AC89" s="2">
        <f t="shared" si="63"/>
        <v>349.5</v>
      </c>
      <c r="AD89" s="9">
        <f t="shared" si="63"/>
        <v>527</v>
      </c>
      <c r="AG89" s="2">
        <f t="shared" ref="AG89:AS89" si="64">AG57</f>
        <v>527</v>
      </c>
      <c r="AH89" s="2">
        <f t="shared" si="64"/>
        <v>2183.56</v>
      </c>
      <c r="AI89" s="2">
        <f t="shared" si="64"/>
        <v>75</v>
      </c>
      <c r="AJ89" s="2">
        <f t="shared" si="64"/>
        <v>1096.2</v>
      </c>
      <c r="AK89" s="2">
        <f t="shared" si="64"/>
        <v>884.5</v>
      </c>
      <c r="AL89" s="2">
        <f t="shared" si="64"/>
        <v>40</v>
      </c>
      <c r="AM89" s="2">
        <f t="shared" si="64"/>
        <v>1076</v>
      </c>
      <c r="AN89" s="2">
        <f t="shared" si="64"/>
        <v>1560.55</v>
      </c>
      <c r="AO89" s="2">
        <f t="shared" si="64"/>
        <v>797</v>
      </c>
      <c r="AP89" s="2">
        <f t="shared" si="64"/>
        <v>539.41000000000008</v>
      </c>
      <c r="AQ89" s="2">
        <f t="shared" si="64"/>
        <v>319.19</v>
      </c>
      <c r="AR89" s="2">
        <f t="shared" si="64"/>
        <v>244</v>
      </c>
      <c r="AS89" s="9">
        <f t="shared" si="64"/>
        <v>0</v>
      </c>
      <c r="AT89" s="85">
        <f>SUM(AH89:AS89)</f>
        <v>8815.4100000000017</v>
      </c>
    </row>
    <row r="90" spans="1:46" ht="15" customHeight="1" thickBot="1" x14ac:dyDescent="0.3">
      <c r="A90" s="40" t="s">
        <v>43</v>
      </c>
      <c r="B90" s="43"/>
      <c r="C90" s="68">
        <f t="shared" ref="C90:O90" si="65">C86</f>
        <v>1085.54</v>
      </c>
      <c r="D90" s="68">
        <f t="shared" si="65"/>
        <v>412</v>
      </c>
      <c r="E90" s="68">
        <f t="shared" si="65"/>
        <v>176.03</v>
      </c>
      <c r="F90" s="68">
        <f t="shared" si="65"/>
        <v>590.42999999999995</v>
      </c>
      <c r="G90" s="68">
        <f t="shared" si="65"/>
        <v>159.42000000000002</v>
      </c>
      <c r="H90" s="68">
        <f t="shared" si="65"/>
        <v>2229.4299999999998</v>
      </c>
      <c r="I90" s="68">
        <f t="shared" si="65"/>
        <v>129.43</v>
      </c>
      <c r="J90" s="68">
        <f t="shared" si="65"/>
        <v>134.61000000000001</v>
      </c>
      <c r="K90" s="68">
        <f t="shared" si="65"/>
        <v>129.43</v>
      </c>
      <c r="L90" s="68">
        <f t="shared" si="65"/>
        <v>129.43</v>
      </c>
      <c r="M90" s="68">
        <f t="shared" si="65"/>
        <v>266.38</v>
      </c>
      <c r="N90" s="68">
        <f t="shared" ref="N90" si="66">N86</f>
        <v>303.57</v>
      </c>
      <c r="O90" s="69">
        <f t="shared" si="65"/>
        <v>179.43</v>
      </c>
      <c r="R90" s="68">
        <f t="shared" ref="R90:AD90" si="67">R86</f>
        <v>179.43</v>
      </c>
      <c r="S90" s="68">
        <f t="shared" si="67"/>
        <v>179.43</v>
      </c>
      <c r="T90" s="68">
        <f t="shared" si="67"/>
        <v>383.43</v>
      </c>
      <c r="U90" s="68">
        <f t="shared" si="67"/>
        <v>193.43</v>
      </c>
      <c r="V90" s="68">
        <f t="shared" si="67"/>
        <v>348.24</v>
      </c>
      <c r="W90" s="68">
        <f t="shared" si="67"/>
        <v>274.89999999999998</v>
      </c>
      <c r="X90" s="68">
        <f t="shared" si="67"/>
        <v>201.42</v>
      </c>
      <c r="Y90" s="68">
        <f t="shared" si="67"/>
        <v>274.64999999999998</v>
      </c>
      <c r="Z90" s="68">
        <f t="shared" si="67"/>
        <v>2225.83</v>
      </c>
      <c r="AA90" s="68">
        <f t="shared" si="67"/>
        <v>581.47</v>
      </c>
      <c r="AB90" s="68">
        <f t="shared" si="67"/>
        <v>74.95</v>
      </c>
      <c r="AC90" s="68">
        <f t="shared" si="67"/>
        <v>534.65000000000009</v>
      </c>
      <c r="AD90" s="69">
        <f t="shared" si="67"/>
        <v>359.23999999999995</v>
      </c>
      <c r="AG90" s="68">
        <f t="shared" ref="AG90:AS90" si="68">AG86</f>
        <v>359.23999999999995</v>
      </c>
      <c r="AH90" s="68">
        <f t="shared" si="68"/>
        <v>1696.52</v>
      </c>
      <c r="AI90" s="68">
        <f t="shared" si="68"/>
        <v>1396</v>
      </c>
      <c r="AJ90" s="68">
        <f t="shared" si="68"/>
        <v>-303.99999999999994</v>
      </c>
      <c r="AK90" s="68">
        <f t="shared" si="68"/>
        <v>74.95</v>
      </c>
      <c r="AL90" s="68">
        <f t="shared" si="68"/>
        <v>850.69</v>
      </c>
      <c r="AM90" s="68">
        <f t="shared" si="68"/>
        <v>295.45</v>
      </c>
      <c r="AN90" s="68">
        <f t="shared" si="68"/>
        <v>380.59000000000003</v>
      </c>
      <c r="AO90" s="68">
        <f t="shared" si="68"/>
        <v>967.07</v>
      </c>
      <c r="AP90" s="68">
        <f t="shared" si="68"/>
        <v>244.97</v>
      </c>
      <c r="AQ90" s="68">
        <f t="shared" si="68"/>
        <v>357.85</v>
      </c>
      <c r="AR90" s="68">
        <f t="shared" si="68"/>
        <v>633.98</v>
      </c>
      <c r="AS90" s="69">
        <f t="shared" si="68"/>
        <v>0</v>
      </c>
      <c r="AT90" s="85">
        <f>SUM(AH90:AS90)</f>
        <v>6594.07</v>
      </c>
    </row>
    <row r="91" spans="1:46" ht="16.5" thickBot="1" x14ac:dyDescent="0.3">
      <c r="A91" s="101" t="s">
        <v>46</v>
      </c>
      <c r="B91" s="102"/>
      <c r="C91" s="17">
        <f t="shared" ref="C91:O91" si="69">C88+C89-C90</f>
        <v>2125.6999999999998</v>
      </c>
      <c r="D91" s="17">
        <f t="shared" si="69"/>
        <v>3732.7</v>
      </c>
      <c r="E91" s="17">
        <f t="shared" si="69"/>
        <v>4021.98</v>
      </c>
      <c r="F91" s="17">
        <f t="shared" si="69"/>
        <v>4227.5</v>
      </c>
      <c r="G91" s="17">
        <f t="shared" si="69"/>
        <v>4446.58</v>
      </c>
      <c r="H91" s="17">
        <f t="shared" si="69"/>
        <v>2395.65</v>
      </c>
      <c r="I91" s="17">
        <f t="shared" si="69"/>
        <v>2702.2200000000003</v>
      </c>
      <c r="J91" s="17">
        <f t="shared" si="69"/>
        <v>2862.61</v>
      </c>
      <c r="K91" s="17">
        <f t="shared" si="69"/>
        <v>2819.1800000000003</v>
      </c>
      <c r="L91" s="17">
        <f t="shared" si="69"/>
        <v>2771.7500000000005</v>
      </c>
      <c r="M91" s="17">
        <f t="shared" si="69"/>
        <v>2789.0200000000004</v>
      </c>
      <c r="N91" s="17">
        <f t="shared" ref="N91" si="70">N88+N89-N90</f>
        <v>2485.4500000000003</v>
      </c>
      <c r="O91" s="66">
        <f t="shared" si="69"/>
        <v>2566.0200000000004</v>
      </c>
      <c r="P91" s="4"/>
      <c r="R91" s="17">
        <f t="shared" ref="R91:AD91" si="71">R88+R89-R90</f>
        <v>2566.0200000000004</v>
      </c>
      <c r="S91" s="17">
        <f t="shared" si="71"/>
        <v>2763.7100000000005</v>
      </c>
      <c r="T91" s="17">
        <f t="shared" si="71"/>
        <v>2655.2800000000007</v>
      </c>
      <c r="U91" s="17">
        <f t="shared" si="71"/>
        <v>3753.7100000000009</v>
      </c>
      <c r="V91" s="17">
        <f t="shared" si="71"/>
        <v>3606.9700000000012</v>
      </c>
      <c r="W91" s="17">
        <f t="shared" si="71"/>
        <v>3371.0700000000011</v>
      </c>
      <c r="X91" s="17">
        <f t="shared" si="71"/>
        <v>3409.650000000001</v>
      </c>
      <c r="Y91" s="17">
        <f t="shared" si="71"/>
        <v>4002.5000000000014</v>
      </c>
      <c r="Z91" s="17">
        <f t="shared" si="71"/>
        <v>2260.6700000000019</v>
      </c>
      <c r="AA91" s="17">
        <f t="shared" si="71"/>
        <v>2426.6700000000019</v>
      </c>
      <c r="AB91" s="17">
        <f t="shared" si="71"/>
        <v>2568.2200000000021</v>
      </c>
      <c r="AC91" s="17">
        <f t="shared" si="71"/>
        <v>2383.070000000002</v>
      </c>
      <c r="AD91" s="66">
        <f t="shared" si="71"/>
        <v>2550.8300000000022</v>
      </c>
      <c r="AE91" s="4"/>
      <c r="AG91" s="17">
        <f t="shared" ref="AG91:AS91" si="72">AG88+AG89-AG90</f>
        <v>2550.8300000000022</v>
      </c>
      <c r="AH91" s="17">
        <f t="shared" si="72"/>
        <v>3037.8700000000022</v>
      </c>
      <c r="AI91" s="17">
        <f t="shared" si="72"/>
        <v>1716.8700000000022</v>
      </c>
      <c r="AJ91" s="17">
        <f t="shared" si="72"/>
        <v>3117.0700000000024</v>
      </c>
      <c r="AK91" s="17">
        <f t="shared" si="72"/>
        <v>3926.6200000000026</v>
      </c>
      <c r="AL91" s="17">
        <f t="shared" si="72"/>
        <v>3115.9300000000026</v>
      </c>
      <c r="AM91" s="17">
        <f t="shared" si="72"/>
        <v>3896.4800000000023</v>
      </c>
      <c r="AN91" s="17">
        <f t="shared" si="72"/>
        <v>5076.4400000000023</v>
      </c>
      <c r="AO91" s="17">
        <f t="shared" si="72"/>
        <v>4906.3700000000026</v>
      </c>
      <c r="AP91" s="17">
        <f t="shared" si="72"/>
        <v>5200.8100000000022</v>
      </c>
      <c r="AQ91" s="17">
        <f t="shared" si="72"/>
        <v>5162.1500000000015</v>
      </c>
      <c r="AR91" s="17">
        <f t="shared" si="72"/>
        <v>4772.1700000000019</v>
      </c>
      <c r="AS91" s="66">
        <f t="shared" si="72"/>
        <v>4772.1700000000019</v>
      </c>
      <c r="AT91" s="4"/>
    </row>
    <row r="93" spans="1:46" x14ac:dyDescent="0.2">
      <c r="A93" s="15" t="s">
        <v>99</v>
      </c>
      <c r="C93" s="86">
        <f t="shared" ref="C93:O93" si="73">$C$1</f>
        <v>4144</v>
      </c>
      <c r="D93" s="86">
        <f t="shared" si="73"/>
        <v>4144</v>
      </c>
      <c r="E93" s="86">
        <f t="shared" si="73"/>
        <v>4144</v>
      </c>
      <c r="F93" s="86">
        <f t="shared" si="73"/>
        <v>4144</v>
      </c>
      <c r="G93" s="86">
        <f t="shared" si="73"/>
        <v>4144</v>
      </c>
      <c r="H93" s="86">
        <f t="shared" si="73"/>
        <v>4144</v>
      </c>
      <c r="I93" s="86">
        <f t="shared" si="73"/>
        <v>4144</v>
      </c>
      <c r="J93" s="86">
        <f t="shared" si="73"/>
        <v>4144</v>
      </c>
      <c r="K93" s="86">
        <f t="shared" si="73"/>
        <v>4144</v>
      </c>
      <c r="L93" s="86">
        <f t="shared" si="73"/>
        <v>4144</v>
      </c>
      <c r="M93" s="86">
        <f t="shared" si="73"/>
        <v>4144</v>
      </c>
      <c r="N93" s="86">
        <f t="shared" si="73"/>
        <v>4144</v>
      </c>
      <c r="O93" s="86">
        <f t="shared" si="73"/>
        <v>4144</v>
      </c>
      <c r="P93" s="85"/>
      <c r="R93" s="86">
        <f t="shared" ref="R93:AD93" si="74">$C$1</f>
        <v>4144</v>
      </c>
      <c r="S93" s="86">
        <f t="shared" si="74"/>
        <v>4144</v>
      </c>
      <c r="T93" s="86">
        <f t="shared" si="74"/>
        <v>4144</v>
      </c>
      <c r="U93" s="86">
        <f t="shared" si="74"/>
        <v>4144</v>
      </c>
      <c r="V93" s="86">
        <f t="shared" si="74"/>
        <v>4144</v>
      </c>
      <c r="W93" s="86">
        <f t="shared" si="74"/>
        <v>4144</v>
      </c>
      <c r="X93" s="86">
        <f t="shared" si="74"/>
        <v>4144</v>
      </c>
      <c r="Y93" s="86">
        <f t="shared" si="74"/>
        <v>4144</v>
      </c>
      <c r="Z93" s="86">
        <f t="shared" si="74"/>
        <v>4144</v>
      </c>
      <c r="AA93" s="86">
        <f t="shared" si="74"/>
        <v>4144</v>
      </c>
      <c r="AB93" s="86">
        <f t="shared" si="74"/>
        <v>4144</v>
      </c>
      <c r="AC93" s="86">
        <f t="shared" si="74"/>
        <v>4144</v>
      </c>
      <c r="AD93" s="86">
        <f t="shared" si="74"/>
        <v>4144</v>
      </c>
      <c r="AE93" s="85"/>
      <c r="AG93" s="86">
        <f t="shared" ref="AG93:AS93" si="75">$C$1</f>
        <v>4144</v>
      </c>
      <c r="AH93" s="86">
        <f t="shared" si="75"/>
        <v>4144</v>
      </c>
      <c r="AI93" s="86">
        <f t="shared" si="75"/>
        <v>4144</v>
      </c>
      <c r="AJ93" s="86">
        <f t="shared" si="75"/>
        <v>4144</v>
      </c>
      <c r="AK93" s="86">
        <f t="shared" si="75"/>
        <v>4144</v>
      </c>
      <c r="AL93" s="86">
        <f t="shared" si="75"/>
        <v>4144</v>
      </c>
      <c r="AM93" s="86">
        <f t="shared" si="75"/>
        <v>4144</v>
      </c>
      <c r="AN93" s="86">
        <f t="shared" si="75"/>
        <v>4144</v>
      </c>
      <c r="AO93" s="86">
        <f t="shared" si="75"/>
        <v>4144</v>
      </c>
      <c r="AP93" s="86">
        <f t="shared" si="75"/>
        <v>4144</v>
      </c>
      <c r="AQ93" s="86">
        <f t="shared" si="75"/>
        <v>4144</v>
      </c>
      <c r="AR93" s="86">
        <f t="shared" si="75"/>
        <v>4144</v>
      </c>
      <c r="AS93" s="86">
        <f t="shared" si="75"/>
        <v>4144</v>
      </c>
      <c r="AT93" s="85"/>
    </row>
    <row r="94" spans="1:46" ht="15.75" thickBot="1" x14ac:dyDescent="0.25">
      <c r="A94" s="15" t="s">
        <v>100</v>
      </c>
      <c r="C94" s="87">
        <f>C93+C91</f>
        <v>6269.7</v>
      </c>
      <c r="D94" s="87">
        <f t="shared" ref="D94:O94" si="76">D93+D91</f>
        <v>7876.7</v>
      </c>
      <c r="E94" s="87">
        <f t="shared" si="76"/>
        <v>8165.98</v>
      </c>
      <c r="F94" s="87">
        <f t="shared" si="76"/>
        <v>8371.5</v>
      </c>
      <c r="G94" s="87">
        <f t="shared" si="76"/>
        <v>8590.58</v>
      </c>
      <c r="H94" s="87">
        <f t="shared" si="76"/>
        <v>6539.65</v>
      </c>
      <c r="I94" s="87">
        <f t="shared" si="76"/>
        <v>6846.22</v>
      </c>
      <c r="J94" s="87">
        <f t="shared" si="76"/>
        <v>7006.6100000000006</v>
      </c>
      <c r="K94" s="87">
        <f t="shared" si="76"/>
        <v>6963.18</v>
      </c>
      <c r="L94" s="87">
        <f t="shared" si="76"/>
        <v>6915.75</v>
      </c>
      <c r="M94" s="87">
        <f t="shared" si="76"/>
        <v>6933.02</v>
      </c>
      <c r="N94" s="87">
        <f t="shared" ref="N94" si="77">N93+N91</f>
        <v>6629.4500000000007</v>
      </c>
      <c r="O94" s="87">
        <f t="shared" si="76"/>
        <v>6710.02</v>
      </c>
      <c r="R94" s="87">
        <f>R93+R91</f>
        <v>6710.02</v>
      </c>
      <c r="S94" s="87">
        <f t="shared" ref="S94:AD94" si="78">S93+S91</f>
        <v>6907.7100000000009</v>
      </c>
      <c r="T94" s="87">
        <f t="shared" si="78"/>
        <v>6799.2800000000007</v>
      </c>
      <c r="U94" s="87">
        <f t="shared" si="78"/>
        <v>7897.7100000000009</v>
      </c>
      <c r="V94" s="87">
        <f t="shared" si="78"/>
        <v>7750.9700000000012</v>
      </c>
      <c r="W94" s="87">
        <f t="shared" si="78"/>
        <v>7515.0700000000015</v>
      </c>
      <c r="X94" s="87">
        <f t="shared" si="78"/>
        <v>7553.6500000000015</v>
      </c>
      <c r="Y94" s="87">
        <f t="shared" si="78"/>
        <v>8146.5000000000018</v>
      </c>
      <c r="Z94" s="87">
        <f t="shared" si="78"/>
        <v>6404.6700000000019</v>
      </c>
      <c r="AA94" s="87">
        <f t="shared" si="78"/>
        <v>6570.6700000000019</v>
      </c>
      <c r="AB94" s="87">
        <f t="shared" si="78"/>
        <v>6712.2200000000021</v>
      </c>
      <c r="AC94" s="87">
        <f t="shared" si="78"/>
        <v>6527.0700000000015</v>
      </c>
      <c r="AD94" s="87">
        <f t="shared" si="78"/>
        <v>6694.8300000000017</v>
      </c>
      <c r="AG94" s="87">
        <f>AG93+AG91</f>
        <v>6694.8300000000017</v>
      </c>
      <c r="AH94" s="87">
        <f t="shared" ref="AH94:AS94" si="79">AH93+AH91</f>
        <v>7181.8700000000026</v>
      </c>
      <c r="AI94" s="87">
        <f t="shared" si="79"/>
        <v>5860.8700000000026</v>
      </c>
      <c r="AJ94" s="87">
        <f t="shared" si="79"/>
        <v>7261.0700000000024</v>
      </c>
      <c r="AK94" s="87">
        <f t="shared" si="79"/>
        <v>8070.6200000000026</v>
      </c>
      <c r="AL94" s="87">
        <f t="shared" si="79"/>
        <v>7259.9300000000021</v>
      </c>
      <c r="AM94" s="87">
        <f t="shared" si="79"/>
        <v>8040.4800000000023</v>
      </c>
      <c r="AN94" s="87">
        <f t="shared" si="79"/>
        <v>9220.4400000000023</v>
      </c>
      <c r="AO94" s="87">
        <f t="shared" si="79"/>
        <v>9050.3700000000026</v>
      </c>
      <c r="AP94" s="87">
        <f t="shared" si="79"/>
        <v>9344.8100000000013</v>
      </c>
      <c r="AQ94" s="87">
        <f t="shared" si="79"/>
        <v>9306.1500000000015</v>
      </c>
      <c r="AR94" s="87">
        <f t="shared" si="79"/>
        <v>8916.1700000000019</v>
      </c>
      <c r="AS94" s="87">
        <f t="shared" si="79"/>
        <v>8916.1700000000019</v>
      </c>
    </row>
    <row r="95" spans="1:46" ht="15.75" thickTop="1" x14ac:dyDescent="0.2">
      <c r="S95" s="85"/>
      <c r="X95" s="85"/>
      <c r="AH95" s="85"/>
      <c r="AM95" s="85"/>
    </row>
    <row r="96" spans="1:46" x14ac:dyDescent="0.2">
      <c r="E96" s="85"/>
      <c r="T96" s="85"/>
      <c r="AI96" s="85"/>
    </row>
    <row r="98" spans="18:33" x14ac:dyDescent="0.2">
      <c r="R98" s="85"/>
      <c r="AG98" s="85"/>
    </row>
  </sheetData>
  <autoFilter ref="A3:P86" xr:uid="{86F2ADDA-846F-4FEB-88FF-5F8AE942AEF4}"/>
  <mergeCells count="2">
    <mergeCell ref="A91:B91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9"/>
  <sheetViews>
    <sheetView zoomScale="90" zoomScaleNormal="90" workbookViewId="0">
      <pane xSplit="1" ySplit="3" topLeftCell="AE4" activePane="bottomRight" state="frozen"/>
      <selection activeCell="B19" sqref="B19"/>
      <selection pane="topRight" activeCell="B19" sqref="B19"/>
      <selection pane="bottomLeft" activeCell="B19" sqref="B19"/>
      <selection pane="bottomRight" activeCell="AQ21" sqref="AQ21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113</v>
      </c>
      <c r="T1" s="63"/>
      <c r="U1" s="21"/>
      <c r="AF1" s="20"/>
      <c r="AG1" s="4"/>
      <c r="AH1" s="21" t="s">
        <v>125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12</v>
      </c>
      <c r="Q3" s="89" t="s">
        <v>11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8</v>
      </c>
      <c r="AA3" s="1" t="s">
        <v>9</v>
      </c>
      <c r="AB3" s="1" t="s">
        <v>10</v>
      </c>
      <c r="AC3" s="1" t="s">
        <v>11</v>
      </c>
      <c r="AD3" s="6" t="s">
        <v>12</v>
      </c>
      <c r="AF3" s="89" t="s">
        <v>11</v>
      </c>
      <c r="AG3" s="1" t="s">
        <v>0</v>
      </c>
      <c r="AH3" s="1" t="s">
        <v>1</v>
      </c>
      <c r="AI3" s="1" t="s">
        <v>2</v>
      </c>
      <c r="AJ3" s="1" t="s">
        <v>3</v>
      </c>
      <c r="AK3" s="1" t="s">
        <v>4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9</v>
      </c>
      <c r="AQ3" s="1" t="s">
        <v>10</v>
      </c>
      <c r="AR3" s="1" t="s">
        <v>11</v>
      </c>
      <c r="AS3" s="6" t="s">
        <v>12</v>
      </c>
    </row>
    <row r="4" spans="1:45" x14ac:dyDescent="0.2">
      <c r="A4" s="15" t="s">
        <v>120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0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0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0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0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>
        <v>407.68</v>
      </c>
      <c r="AN5" s="7"/>
      <c r="AO5" s="7">
        <v>34.03</v>
      </c>
      <c r="AP5" s="7">
        <v>11.52</v>
      </c>
      <c r="AQ5" s="7">
        <v>852.41</v>
      </c>
      <c r="AR5" s="7"/>
      <c r="AS5" s="9">
        <f>SUM(AG5:AR5)</f>
        <v>5932.52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0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0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0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0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0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0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0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0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0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0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>
        <v>472</v>
      </c>
      <c r="AN13" s="7">
        <v>357</v>
      </c>
      <c r="AO13" s="7">
        <v>374</v>
      </c>
      <c r="AP13" s="7">
        <v>231</v>
      </c>
      <c r="AQ13" s="7">
        <v>565</v>
      </c>
      <c r="AR13" s="7"/>
      <c r="AS13" s="9">
        <f t="shared" si="3"/>
        <v>3402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0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0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>
        <v>59</v>
      </c>
      <c r="AN14" s="7">
        <v>46</v>
      </c>
      <c r="AO14" s="7">
        <v>65</v>
      </c>
      <c r="AP14" s="7">
        <v>54</v>
      </c>
      <c r="AQ14" s="7">
        <v>38</v>
      </c>
      <c r="AR14" s="7"/>
      <c r="AS14" s="9">
        <f t="shared" si="3"/>
        <v>604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1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1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884.78</v>
      </c>
      <c r="AM15" s="17">
        <f t="shared" si="8"/>
        <v>938.68000000000006</v>
      </c>
      <c r="AN15" s="17">
        <f>SUM(AN4:AN14)</f>
        <v>403</v>
      </c>
      <c r="AO15" s="17">
        <f t="shared" ref="AO15:AR15" si="9">SUM(AO5:AO14)</f>
        <v>473.03</v>
      </c>
      <c r="AP15" s="17">
        <f t="shared" si="9"/>
        <v>296.52</v>
      </c>
      <c r="AQ15" s="17">
        <f t="shared" si="9"/>
        <v>1455.4099999999999</v>
      </c>
      <c r="AR15" s="17">
        <f t="shared" si="9"/>
        <v>0</v>
      </c>
      <c r="AS15" s="17">
        <f>SUM(AS4:AS14)</f>
        <v>9941.52</v>
      </c>
    </row>
    <row r="16" spans="1:45" ht="15.75" thickBot="1" x14ac:dyDescent="0.25">
      <c r="Q16" s="92"/>
      <c r="AF16" s="92"/>
    </row>
    <row r="17" spans="1:45" ht="15.75" customHeight="1" thickBot="1" x14ac:dyDescent="0.3">
      <c r="A17" s="13" t="s">
        <v>14</v>
      </c>
      <c r="B17" s="1" t="s">
        <v>11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6" t="s">
        <v>12</v>
      </c>
      <c r="Q17" s="89" t="s">
        <v>11</v>
      </c>
      <c r="R17" s="1" t="s">
        <v>0</v>
      </c>
      <c r="S17" s="1" t="s">
        <v>1</v>
      </c>
      <c r="T17" s="1" t="s">
        <v>2</v>
      </c>
      <c r="U17" s="1" t="s">
        <v>3</v>
      </c>
      <c r="V17" s="1" t="s">
        <v>4</v>
      </c>
      <c r="W17" s="1" t="s">
        <v>5</v>
      </c>
      <c r="X17" s="1" t="s">
        <v>6</v>
      </c>
      <c r="Y17" s="1" t="s">
        <v>7</v>
      </c>
      <c r="Z17" s="1" t="s">
        <v>8</v>
      </c>
      <c r="AA17" s="1" t="s">
        <v>9</v>
      </c>
      <c r="AB17" s="1" t="s">
        <v>10</v>
      </c>
      <c r="AC17" s="1" t="s">
        <v>11</v>
      </c>
      <c r="AD17" s="6" t="s">
        <v>12</v>
      </c>
      <c r="AF17" s="89" t="s">
        <v>11</v>
      </c>
      <c r="AG17" s="1" t="s">
        <v>0</v>
      </c>
      <c r="AH17" s="1" t="s">
        <v>1</v>
      </c>
      <c r="AI17" s="1" t="s">
        <v>2</v>
      </c>
      <c r="AJ17" s="1" t="s">
        <v>3</v>
      </c>
      <c r="AK17" s="1" t="s">
        <v>4</v>
      </c>
      <c r="AL17" s="1" t="s">
        <v>5</v>
      </c>
      <c r="AM17" s="1" t="s">
        <v>6</v>
      </c>
      <c r="AN17" s="1" t="s">
        <v>7</v>
      </c>
      <c r="AO17" s="1" t="s">
        <v>8</v>
      </c>
      <c r="AP17" s="1" t="s">
        <v>9</v>
      </c>
      <c r="AQ17" s="1" t="s">
        <v>10</v>
      </c>
      <c r="AR17" s="1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3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0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0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0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>
        <v>101.79</v>
      </c>
      <c r="AO19" s="7">
        <v>65.89</v>
      </c>
      <c r="AP19" s="7"/>
      <c r="AQ19" s="7"/>
      <c r="AR19" s="7"/>
      <c r="AS19" s="16">
        <f t="shared" si="12"/>
        <v>613.84</v>
      </c>
    </row>
    <row r="20" spans="1:45" x14ac:dyDescent="0.2">
      <c r="A20" s="27" t="s">
        <v>114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0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0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>
        <v>1021.6</v>
      </c>
      <c r="AN20" s="7">
        <v>1252.8</v>
      </c>
      <c r="AO20" s="7">
        <v>1285.2</v>
      </c>
      <c r="AP20" s="7">
        <v>502.5</v>
      </c>
      <c r="AQ20" s="7">
        <v>535.79999999999995</v>
      </c>
      <c r="AR20" s="7"/>
      <c r="AS20" s="16">
        <f t="shared" si="12"/>
        <v>9270.59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0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0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0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0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0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0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0">
        <f t="shared" si="11"/>
        <v>51.91</v>
      </c>
      <c r="AG24" s="8">
        <v>15.86</v>
      </c>
      <c r="AH24" s="7"/>
      <c r="AI24" s="7"/>
      <c r="AJ24" s="7"/>
      <c r="AK24" s="7"/>
      <c r="AL24" s="7"/>
      <c r="AM24" s="7">
        <v>615</v>
      </c>
      <c r="AN24" s="7"/>
      <c r="AO24" s="7"/>
      <c r="AP24" s="7"/>
      <c r="AQ24" s="7"/>
      <c r="AR24" s="7"/>
      <c r="AS24" s="16">
        <f t="shared" si="12"/>
        <v>630.86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0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0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0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0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0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0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0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0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0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94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0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95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95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1636.6</v>
      </c>
      <c r="AN31" s="31">
        <f t="shared" si="17"/>
        <v>1354.59</v>
      </c>
      <c r="AO31" s="31">
        <f t="shared" si="17"/>
        <v>1351.0900000000001</v>
      </c>
      <c r="AP31" s="31">
        <f t="shared" si="17"/>
        <v>502.5</v>
      </c>
      <c r="AQ31" s="31">
        <f t="shared" si="17"/>
        <v>535.79999999999995</v>
      </c>
      <c r="AR31" s="31">
        <f t="shared" si="17"/>
        <v>0</v>
      </c>
      <c r="AS31" s="67">
        <f t="shared" si="17"/>
        <v>10729.660000000002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9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9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141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97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97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5478.4800000000014</v>
      </c>
      <c r="AN33" s="18">
        <f t="shared" ref="AN33" si="31">AM36</f>
        <v>4780.5600000000013</v>
      </c>
      <c r="AO33" s="18">
        <f t="shared" ref="AO33" si="32">AN36</f>
        <v>3828.9700000000012</v>
      </c>
      <c r="AP33" s="18">
        <f>AO36</f>
        <v>2950.9100000000008</v>
      </c>
      <c r="AQ33" s="18">
        <f>AP36</f>
        <v>2744.9300000000007</v>
      </c>
      <c r="AR33" s="19">
        <f>AQ36</f>
        <v>3664.54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94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94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884.78</v>
      </c>
      <c r="AM34" s="2">
        <f t="shared" si="36"/>
        <v>938.68000000000006</v>
      </c>
      <c r="AN34" s="2">
        <f t="shared" si="36"/>
        <v>403</v>
      </c>
      <c r="AO34" s="2">
        <f t="shared" si="36"/>
        <v>473.03</v>
      </c>
      <c r="AP34" s="2">
        <f t="shared" si="36"/>
        <v>296.52</v>
      </c>
      <c r="AQ34" s="2">
        <f t="shared" si="36"/>
        <v>1455.4099999999999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98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98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1636.6</v>
      </c>
      <c r="AN35" s="22">
        <f t="shared" si="40"/>
        <v>1354.59</v>
      </c>
      <c r="AO35" s="22">
        <f t="shared" si="40"/>
        <v>1351.0900000000001</v>
      </c>
      <c r="AP35" s="22">
        <f t="shared" si="40"/>
        <v>502.5</v>
      </c>
      <c r="AQ35" s="22">
        <f t="shared" si="40"/>
        <v>535.79999999999995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99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99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5478.4800000000014</v>
      </c>
      <c r="AM36" s="10">
        <f t="shared" si="44"/>
        <v>4780.5600000000013</v>
      </c>
      <c r="AN36" s="10">
        <f t="shared" si="44"/>
        <v>3828.9700000000012</v>
      </c>
      <c r="AO36" s="10">
        <f t="shared" si="44"/>
        <v>2950.9100000000008</v>
      </c>
      <c r="AP36" s="10">
        <f t="shared" si="44"/>
        <v>2744.9300000000007</v>
      </c>
      <c r="AQ36" s="10">
        <f t="shared" si="44"/>
        <v>3664.54</v>
      </c>
      <c r="AR36" s="11">
        <f t="shared" si="44"/>
        <v>3664.54</v>
      </c>
      <c r="AS36" s="4"/>
    </row>
    <row r="39" spans="1:45" x14ac:dyDescent="0.2">
      <c r="AP39" s="85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08" t="s">
        <v>103</v>
      </c>
      <c r="B1" s="109"/>
      <c r="C1" s="110"/>
      <c r="D1" s="4"/>
      <c r="E1" s="4"/>
    </row>
    <row r="2" spans="1:11" ht="15.75" customHeight="1" x14ac:dyDescent="0.25">
      <c r="A2" s="70" t="s">
        <v>85</v>
      </c>
      <c r="B2" s="71"/>
      <c r="C2" s="72"/>
    </row>
    <row r="3" spans="1:11" x14ac:dyDescent="0.2">
      <c r="A3" s="73">
        <v>164</v>
      </c>
      <c r="B3" s="75"/>
      <c r="C3" s="74">
        <v>207.67</v>
      </c>
    </row>
    <row r="4" spans="1:11" customFormat="1" x14ac:dyDescent="0.2">
      <c r="A4" s="73">
        <v>305</v>
      </c>
      <c r="B4" s="75"/>
      <c r="C4" s="74">
        <v>240</v>
      </c>
    </row>
    <row r="5" spans="1:11" x14ac:dyDescent="0.2">
      <c r="A5" s="73">
        <v>383</v>
      </c>
      <c r="B5" s="75"/>
      <c r="C5" s="74">
        <v>100</v>
      </c>
    </row>
    <row r="6" spans="1:11" x14ac:dyDescent="0.2">
      <c r="A6" s="73">
        <v>689</v>
      </c>
      <c r="B6" s="75"/>
      <c r="C6" s="74">
        <v>20</v>
      </c>
    </row>
    <row r="7" spans="1:11" x14ac:dyDescent="0.2">
      <c r="A7" s="73">
        <v>1103</v>
      </c>
      <c r="B7" s="75"/>
      <c r="C7" s="74">
        <v>49.27</v>
      </c>
    </row>
    <row r="8" spans="1:11" ht="15.75" x14ac:dyDescent="0.25">
      <c r="A8" s="81" t="s">
        <v>84</v>
      </c>
      <c r="B8" s="82"/>
      <c r="C8" s="76">
        <f>SUM(C3:C7)</f>
        <v>616.93999999999994</v>
      </c>
    </row>
    <row r="10" spans="1:11" ht="34.5" customHeight="1" x14ac:dyDescent="0.25">
      <c r="A10" s="108" t="s">
        <v>86</v>
      </c>
      <c r="B10" s="109"/>
      <c r="C10" s="110"/>
    </row>
    <row r="11" spans="1:11" x14ac:dyDescent="0.2">
      <c r="A11" s="77" t="s">
        <v>62</v>
      </c>
      <c r="B11" s="75"/>
      <c r="C11" s="78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7" t="s">
        <v>65</v>
      </c>
      <c r="B12" s="75"/>
      <c r="C12" s="80">
        <v>140</v>
      </c>
    </row>
    <row r="13" spans="1:11" x14ac:dyDescent="0.2">
      <c r="A13" s="77" t="s">
        <v>40</v>
      </c>
      <c r="B13" s="75"/>
      <c r="C13" s="80">
        <v>51.62</v>
      </c>
    </row>
    <row r="14" spans="1:11" x14ac:dyDescent="0.2">
      <c r="A14" s="77" t="s">
        <v>81</v>
      </c>
      <c r="B14" s="75"/>
      <c r="C14" s="80">
        <v>11.85</v>
      </c>
    </row>
    <row r="15" spans="1:11" ht="30" customHeight="1" x14ac:dyDescent="0.2">
      <c r="A15" s="106" t="s">
        <v>74</v>
      </c>
      <c r="B15" s="107"/>
      <c r="C15" s="80">
        <v>310.70999999999998</v>
      </c>
    </row>
    <row r="16" spans="1:11" ht="15.75" x14ac:dyDescent="0.25">
      <c r="A16" s="81" t="s">
        <v>84</v>
      </c>
      <c r="B16" s="79"/>
      <c r="C16" s="76">
        <f>SUM(C11:C15)</f>
        <v>1264.18</v>
      </c>
    </row>
    <row r="17" spans="1:11" ht="15.75" x14ac:dyDescent="0.25">
      <c r="A17" s="83"/>
      <c r="C17" s="20"/>
    </row>
    <row r="19" spans="1:11" ht="36" customHeight="1" x14ac:dyDescent="0.25">
      <c r="A19" s="108" t="s">
        <v>87</v>
      </c>
      <c r="B19" s="109"/>
      <c r="C19" s="110"/>
      <c r="D19" s="4"/>
      <c r="E19" s="4"/>
    </row>
    <row r="20" spans="1:11" ht="15.75" customHeight="1" x14ac:dyDescent="0.25">
      <c r="A20" s="70" t="s">
        <v>85</v>
      </c>
      <c r="B20" s="71"/>
      <c r="C20" s="72"/>
    </row>
    <row r="21" spans="1:11" x14ac:dyDescent="0.2">
      <c r="A21" s="73">
        <v>194</v>
      </c>
      <c r="B21" s="75"/>
      <c r="C21" s="74">
        <v>70</v>
      </c>
    </row>
    <row r="22" spans="1:11" customFormat="1" x14ac:dyDescent="0.2">
      <c r="A22" s="73">
        <v>393</v>
      </c>
      <c r="B22" s="75"/>
      <c r="C22" s="74">
        <v>76.87</v>
      </c>
    </row>
    <row r="23" spans="1:11" x14ac:dyDescent="0.2">
      <c r="A23" s="73">
        <v>632</v>
      </c>
      <c r="B23" s="75"/>
      <c r="C23" s="74">
        <v>170.5</v>
      </c>
    </row>
    <row r="24" spans="1:11" x14ac:dyDescent="0.2">
      <c r="A24" s="73"/>
      <c r="B24" s="75"/>
      <c r="C24" s="74">
        <v>0</v>
      </c>
    </row>
    <row r="25" spans="1:11" x14ac:dyDescent="0.2">
      <c r="A25" s="73"/>
      <c r="B25" s="75"/>
      <c r="C25" s="74">
        <v>0</v>
      </c>
    </row>
    <row r="26" spans="1:11" ht="15.75" x14ac:dyDescent="0.25">
      <c r="A26" s="81" t="s">
        <v>84</v>
      </c>
      <c r="B26" s="82"/>
      <c r="C26" s="76">
        <f>SUM(C21:C25)</f>
        <v>317.37</v>
      </c>
    </row>
    <row r="28" spans="1:11" ht="34.5" customHeight="1" x14ac:dyDescent="0.25">
      <c r="A28" s="108" t="s">
        <v>88</v>
      </c>
      <c r="B28" s="109"/>
      <c r="C28" s="110"/>
    </row>
    <row r="29" spans="1:11" x14ac:dyDescent="0.2">
      <c r="A29" s="77"/>
      <c r="B29" s="75"/>
      <c r="C29" s="78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7" t="s">
        <v>65</v>
      </c>
      <c r="B30" s="75"/>
      <c r="C30" s="80">
        <v>140</v>
      </c>
    </row>
    <row r="31" spans="1:11" x14ac:dyDescent="0.2">
      <c r="A31" s="77" t="s">
        <v>40</v>
      </c>
      <c r="B31" s="75"/>
      <c r="C31" s="80">
        <v>51.62</v>
      </c>
    </row>
    <row r="32" spans="1:11" x14ac:dyDescent="0.2">
      <c r="A32" s="77" t="s">
        <v>81</v>
      </c>
      <c r="B32" s="75"/>
      <c r="C32" s="80">
        <v>11.85</v>
      </c>
    </row>
    <row r="33" spans="1:3" ht="30" customHeight="1" x14ac:dyDescent="0.2">
      <c r="A33" s="106" t="s">
        <v>74</v>
      </c>
      <c r="B33" s="107"/>
      <c r="C33" s="80">
        <v>0</v>
      </c>
    </row>
    <row r="34" spans="1:3" ht="15.75" x14ac:dyDescent="0.25">
      <c r="A34" s="81" t="s">
        <v>84</v>
      </c>
      <c r="B34" s="79"/>
      <c r="C34" s="76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2022-12-16T01:26:24Z</dcterms:modified>
</cp:coreProperties>
</file>