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2\"/>
    </mc:Choice>
  </mc:AlternateContent>
  <xr:revisionPtr revIDLastSave="0" documentId="13_ncr:1_{0DE91333-1AC5-4AB9-A1E9-8EE9F63364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6" i="4" l="1"/>
  <c r="AG36" i="4"/>
  <c r="AE36" i="4"/>
  <c r="R36" i="4"/>
  <c r="P36" i="4"/>
  <c r="AG6" i="4"/>
  <c r="AG47" i="4"/>
  <c r="AT73" i="4"/>
  <c r="AJ64" i="4"/>
  <c r="AT64" i="4" s="1"/>
  <c r="AJ65" i="4"/>
  <c r="AT65" i="4" s="1"/>
  <c r="AJ63" i="4"/>
  <c r="AH86" i="4"/>
  <c r="AI86" i="4"/>
  <c r="AK86" i="4"/>
  <c r="AL86" i="4"/>
  <c r="AM86" i="4"/>
  <c r="AN86" i="4"/>
  <c r="AO86" i="4"/>
  <c r="AP86" i="4"/>
  <c r="AQ86" i="4"/>
  <c r="AR86" i="4"/>
  <c r="AS86" i="4"/>
  <c r="S86" i="4"/>
  <c r="T86" i="4"/>
  <c r="U86" i="4"/>
  <c r="V86" i="4"/>
  <c r="W86" i="4"/>
  <c r="X86" i="4"/>
  <c r="Y86" i="4"/>
  <c r="Z86" i="4"/>
  <c r="AA86" i="4"/>
  <c r="AB86" i="4"/>
  <c r="AC86" i="4"/>
  <c r="AD86" i="4"/>
  <c r="D86" i="4"/>
  <c r="E86" i="4"/>
  <c r="F86" i="4"/>
  <c r="G86" i="4"/>
  <c r="H86" i="4"/>
  <c r="I86" i="4"/>
  <c r="J86" i="4"/>
  <c r="K86" i="4"/>
  <c r="L86" i="4"/>
  <c r="M86" i="4"/>
  <c r="N86" i="4"/>
  <c r="O86" i="4"/>
  <c r="C86" i="4"/>
  <c r="P64" i="4"/>
  <c r="P66" i="4"/>
  <c r="P67" i="4"/>
  <c r="R68" i="4"/>
  <c r="R69" i="4"/>
  <c r="R70" i="4"/>
  <c r="R71" i="4"/>
  <c r="P68" i="4"/>
  <c r="P69" i="4"/>
  <c r="P70" i="4"/>
  <c r="P71" i="4"/>
  <c r="P72" i="4"/>
  <c r="AE45" i="4"/>
  <c r="AT62" i="4"/>
  <c r="AG62" i="4"/>
  <c r="AE62" i="4"/>
  <c r="R62" i="4"/>
  <c r="P62" i="4"/>
  <c r="AT61" i="4"/>
  <c r="AG61" i="4"/>
  <c r="AE61" i="4"/>
  <c r="R61" i="4"/>
  <c r="P61" i="4"/>
  <c r="AT63" i="4"/>
  <c r="AG63" i="4"/>
  <c r="AE63" i="4"/>
  <c r="R63" i="4"/>
  <c r="P63" i="4"/>
  <c r="AG64" i="4"/>
  <c r="AE64" i="4"/>
  <c r="R64" i="4"/>
  <c r="AT71" i="4"/>
  <c r="AT45" i="4"/>
  <c r="AG45" i="4"/>
  <c r="AE70" i="4"/>
  <c r="AG70" i="4"/>
  <c r="AT70" i="4"/>
  <c r="AT68" i="4"/>
  <c r="AG68" i="4"/>
  <c r="AE68" i="4"/>
  <c r="AJ86" i="4" l="1"/>
  <c r="AD57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O34" i="5"/>
  <c r="AN3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N15" i="5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60" i="4"/>
  <c r="AT60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T85" i="4"/>
  <c r="AG85" i="4"/>
  <c r="AT84" i="4"/>
  <c r="AG84" i="4"/>
  <c r="AT83" i="4"/>
  <c r="AG83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2" i="4"/>
  <c r="AG72" i="4"/>
  <c r="AT69" i="4"/>
  <c r="AG69" i="4"/>
  <c r="AT67" i="4"/>
  <c r="AG67" i="4"/>
  <c r="AT66" i="4"/>
  <c r="AG66" i="4"/>
  <c r="AS57" i="4"/>
  <c r="AS89" i="4" s="1"/>
  <c r="AR57" i="4"/>
  <c r="AR89" i="4" s="1"/>
  <c r="AQ57" i="4"/>
  <c r="AQ89" i="4" s="1"/>
  <c r="AP57" i="4"/>
  <c r="AP89" i="4" s="1"/>
  <c r="AO57" i="4"/>
  <c r="AO89" i="4" s="1"/>
  <c r="AN57" i="4"/>
  <c r="AN89" i="4" s="1"/>
  <c r="AM57" i="4"/>
  <c r="AM89" i="4" s="1"/>
  <c r="AL57" i="4"/>
  <c r="AL89" i="4" s="1"/>
  <c r="AK57" i="4"/>
  <c r="AK89" i="4" s="1"/>
  <c r="AJ57" i="4"/>
  <c r="AJ89" i="4" s="1"/>
  <c r="AI57" i="4"/>
  <c r="AI89" i="4" s="1"/>
  <c r="AH57" i="4"/>
  <c r="AH89" i="4" s="1"/>
  <c r="AT56" i="4"/>
  <c r="AG56" i="4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6" i="4"/>
  <c r="AG46" i="4"/>
  <c r="AT44" i="4"/>
  <c r="AG44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84" i="4"/>
  <c r="R84" i="4"/>
  <c r="P84" i="4"/>
  <c r="AE44" i="4"/>
  <c r="R44" i="4"/>
  <c r="P44" i="4"/>
  <c r="AE78" i="4"/>
  <c r="R78" i="4"/>
  <c r="R21" i="4"/>
  <c r="R9" i="4"/>
  <c r="AE9" i="4"/>
  <c r="AE21" i="4"/>
  <c r="AE74" i="4"/>
  <c r="R74" i="4"/>
  <c r="P74" i="4"/>
  <c r="AT86" i="4" l="1"/>
  <c r="F7" i="6" s="1"/>
  <c r="AG86" i="4"/>
  <c r="AG90" i="4" s="1"/>
  <c r="AG57" i="4"/>
  <c r="AG89" i="4" s="1"/>
  <c r="AS31" i="5"/>
  <c r="F12" i="6" s="1"/>
  <c r="AS15" i="5"/>
  <c r="F11" i="6" s="1"/>
  <c r="AF36" i="5"/>
  <c r="AT57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5" i="4"/>
  <c r="R83" i="4"/>
  <c r="R82" i="4"/>
  <c r="R81" i="4"/>
  <c r="R80" i="4"/>
  <c r="R79" i="4"/>
  <c r="R77" i="4"/>
  <c r="R76" i="4"/>
  <c r="R75" i="4"/>
  <c r="R72" i="4"/>
  <c r="R67" i="4"/>
  <c r="R66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7" i="4"/>
  <c r="R38" i="4"/>
  <c r="R39" i="4"/>
  <c r="R40" i="4"/>
  <c r="R41" i="4"/>
  <c r="R42" i="4"/>
  <c r="R43" i="4"/>
  <c r="R46" i="4"/>
  <c r="R48" i="4"/>
  <c r="R49" i="4"/>
  <c r="R50" i="4"/>
  <c r="R51" i="4"/>
  <c r="R52" i="4"/>
  <c r="R53" i="4"/>
  <c r="R54" i="4"/>
  <c r="R55" i="4"/>
  <c r="R56" i="4"/>
  <c r="R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AD90" i="4"/>
  <c r="AC90" i="4"/>
  <c r="AB90" i="4"/>
  <c r="AA90" i="4"/>
  <c r="Z90" i="4"/>
  <c r="Y90" i="4"/>
  <c r="X90" i="4"/>
  <c r="W90" i="4"/>
  <c r="V90" i="4"/>
  <c r="U90" i="4"/>
  <c r="T90" i="4"/>
  <c r="S90" i="4"/>
  <c r="AE85" i="4"/>
  <c r="AE83" i="4"/>
  <c r="AE82" i="4"/>
  <c r="AE81" i="4"/>
  <c r="AE80" i="4"/>
  <c r="AE79" i="4"/>
  <c r="AE77" i="4"/>
  <c r="AE76" i="4"/>
  <c r="AE75" i="4"/>
  <c r="AE72" i="4"/>
  <c r="AE69" i="4"/>
  <c r="AE67" i="4"/>
  <c r="AE66" i="4"/>
  <c r="AD89" i="4"/>
  <c r="AC57" i="4"/>
  <c r="AC89" i="4" s="1"/>
  <c r="AB57" i="4"/>
  <c r="AB89" i="4" s="1"/>
  <c r="AA57" i="4"/>
  <c r="AA89" i="4" s="1"/>
  <c r="Z57" i="4"/>
  <c r="Z89" i="4" s="1"/>
  <c r="Y57" i="4"/>
  <c r="Y89" i="4" s="1"/>
  <c r="X57" i="4"/>
  <c r="X89" i="4" s="1"/>
  <c r="W57" i="4"/>
  <c r="W89" i="4" s="1"/>
  <c r="V57" i="4"/>
  <c r="V89" i="4" s="1"/>
  <c r="U57" i="4"/>
  <c r="U89" i="4" s="1"/>
  <c r="T57" i="4"/>
  <c r="T89" i="4" s="1"/>
  <c r="S57" i="4"/>
  <c r="S89" i="4" s="1"/>
  <c r="AE56" i="4"/>
  <c r="AE55" i="4"/>
  <c r="AE54" i="4"/>
  <c r="AE53" i="4"/>
  <c r="AE52" i="4"/>
  <c r="AE51" i="4"/>
  <c r="AE50" i="4"/>
  <c r="AE49" i="4"/>
  <c r="AE48" i="4"/>
  <c r="AE46" i="4"/>
  <c r="AE43" i="4"/>
  <c r="AE42" i="4"/>
  <c r="AE41" i="4"/>
  <c r="AE40" i="4"/>
  <c r="AE39" i="4"/>
  <c r="AE38" i="4"/>
  <c r="AE37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1" i="4"/>
  <c r="R86" i="4" l="1"/>
  <c r="R90" i="4" s="1"/>
  <c r="AE86" i="4"/>
  <c r="R57" i="4"/>
  <c r="R89" i="4" s="1"/>
  <c r="AE57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7" i="4"/>
  <c r="P38" i="4"/>
  <c r="P39" i="4"/>
  <c r="P40" i="4"/>
  <c r="P41" i="4"/>
  <c r="P42" i="4"/>
  <c r="P43" i="4"/>
  <c r="P46" i="4"/>
  <c r="P48" i="4"/>
  <c r="P49" i="4"/>
  <c r="P50" i="4"/>
  <c r="P52" i="4"/>
  <c r="P53" i="4"/>
  <c r="P54" i="4"/>
  <c r="P55" i="4"/>
  <c r="P56" i="4"/>
  <c r="P10" i="4"/>
  <c r="C88" i="4" l="1"/>
  <c r="P5" i="4"/>
  <c r="P7" i="4"/>
  <c r="P8" i="4"/>
  <c r="M31" i="5"/>
  <c r="M35" i="5" s="1"/>
  <c r="M15" i="5"/>
  <c r="M34" i="5" s="1"/>
  <c r="N93" i="4"/>
  <c r="N90" i="4"/>
  <c r="N57" i="4"/>
  <c r="N89" i="4" s="1"/>
  <c r="P85" i="4"/>
  <c r="P83" i="4"/>
  <c r="P82" i="4"/>
  <c r="P81" i="4"/>
  <c r="P80" i="4"/>
  <c r="P79" i="4"/>
  <c r="P77" i="4"/>
  <c r="P76" i="4"/>
  <c r="P75" i="4"/>
  <c r="P4" i="4"/>
  <c r="P86" i="4" l="1"/>
  <c r="P57" i="4"/>
  <c r="O12" i="5"/>
  <c r="D93" i="4" l="1"/>
  <c r="E93" i="4"/>
  <c r="F93" i="4"/>
  <c r="G93" i="4"/>
  <c r="H93" i="4"/>
  <c r="I93" i="4"/>
  <c r="J93" i="4"/>
  <c r="K93" i="4"/>
  <c r="L93" i="4"/>
  <c r="M93" i="4"/>
  <c r="O93" i="4"/>
  <c r="C93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7" i="4"/>
  <c r="O11" i="5"/>
  <c r="O10" i="5"/>
  <c r="F57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90" i="4"/>
  <c r="M90" i="4"/>
  <c r="L90" i="4"/>
  <c r="K90" i="4"/>
  <c r="J90" i="4"/>
  <c r="I90" i="4"/>
  <c r="H90" i="4"/>
  <c r="G90" i="4"/>
  <c r="F90" i="4"/>
  <c r="E90" i="4"/>
  <c r="D90" i="4"/>
  <c r="C90" i="4"/>
  <c r="O57" i="4"/>
  <c r="O89" i="4" s="1"/>
  <c r="M57" i="4"/>
  <c r="M89" i="4" s="1"/>
  <c r="L57" i="4"/>
  <c r="L89" i="4" s="1"/>
  <c r="K57" i="4"/>
  <c r="K89" i="4" s="1"/>
  <c r="J57" i="4"/>
  <c r="J89" i="4" s="1"/>
  <c r="I89" i="4"/>
  <c r="H57" i="4"/>
  <c r="H89" i="4" s="1"/>
  <c r="G57" i="4"/>
  <c r="G89" i="4" s="1"/>
  <c r="F89" i="4"/>
  <c r="E57" i="4"/>
  <c r="E89" i="4" s="1"/>
  <c r="D57" i="4"/>
  <c r="D89" i="4" s="1"/>
  <c r="C57" i="4"/>
  <c r="C89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1" i="4"/>
  <c r="M33" i="5" l="1"/>
  <c r="M36" i="5" s="1"/>
  <c r="N33" i="5" s="1"/>
  <c r="Q33" i="5" s="1"/>
  <c r="Q36" i="5" s="1"/>
  <c r="R33" i="5" s="1"/>
  <c r="D88" i="4"/>
  <c r="D91" i="4" s="1"/>
  <c r="D94" i="4" s="1"/>
  <c r="C94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8" i="4"/>
  <c r="E91" i="4" s="1"/>
  <c r="E94" i="4" s="1"/>
  <c r="F88" i="4" l="1"/>
  <c r="F91" i="4" s="1"/>
  <c r="G88" i="4" l="1"/>
  <c r="G91" i="4" s="1"/>
  <c r="F94" i="4"/>
  <c r="G94" i="4" l="1"/>
  <c r="H88" i="4"/>
  <c r="H91" i="4" s="1"/>
  <c r="H94" i="4" l="1"/>
  <c r="I88" i="4"/>
  <c r="I91" i="4" s="1"/>
  <c r="I94" i="4" l="1"/>
  <c r="J88" i="4"/>
  <c r="J91" i="4" s="1"/>
  <c r="J94" i="4" l="1"/>
  <c r="K88" i="4"/>
  <c r="K91" i="4" s="1"/>
  <c r="K94" i="4" l="1"/>
  <c r="L88" i="4"/>
  <c r="L91" i="4" s="1"/>
  <c r="L94" i="4" l="1"/>
  <c r="M88" i="4"/>
  <c r="M91" i="4" s="1"/>
  <c r="N88" i="4" s="1"/>
  <c r="N91" i="4" s="1"/>
  <c r="N94" i="4" l="1"/>
  <c r="O88" i="4"/>
  <c r="R88" i="4" s="1"/>
  <c r="R91" i="4" s="1"/>
  <c r="M94" i="4"/>
  <c r="O91" i="4" l="1"/>
  <c r="O94" i="4" s="1"/>
  <c r="S88" i="4"/>
  <c r="S91" i="4" s="1"/>
  <c r="R94" i="4"/>
  <c r="S94" i="4" l="1"/>
  <c r="T88" i="4"/>
  <c r="T91" i="4" s="1"/>
  <c r="U88" i="4" l="1"/>
  <c r="U91" i="4" s="1"/>
  <c r="T94" i="4"/>
  <c r="V88" i="4" l="1"/>
  <c r="V91" i="4" s="1"/>
  <c r="U94" i="4"/>
  <c r="W88" i="4" l="1"/>
  <c r="W91" i="4" s="1"/>
  <c r="V94" i="4"/>
  <c r="X88" i="4" l="1"/>
  <c r="X91" i="4" s="1"/>
  <c r="W94" i="4"/>
  <c r="Y88" i="4" l="1"/>
  <c r="Y91" i="4" s="1"/>
  <c r="X94" i="4"/>
  <c r="Z88" i="4" l="1"/>
  <c r="Z91" i="4" s="1"/>
  <c r="Y94" i="4"/>
  <c r="AA88" i="4" l="1"/>
  <c r="AA91" i="4" s="1"/>
  <c r="Z94" i="4"/>
  <c r="AB88" i="4" l="1"/>
  <c r="AB91" i="4" s="1"/>
  <c r="AA94" i="4"/>
  <c r="AC88" i="4" l="1"/>
  <c r="AC91" i="4" s="1"/>
  <c r="AB94" i="4"/>
  <c r="AC94" i="4" l="1"/>
  <c r="AD88" i="4"/>
  <c r="AD91" i="4" l="1"/>
  <c r="AD94" i="4" s="1"/>
  <c r="AG88" i="4"/>
  <c r="AG91" i="4" s="1"/>
  <c r="AH88" i="4" l="1"/>
  <c r="AH91" i="4" s="1"/>
  <c r="F4" i="6"/>
  <c r="AG94" i="4"/>
  <c r="F8" i="6" l="1"/>
  <c r="AI88" i="4"/>
  <c r="AI91" i="4" s="1"/>
  <c r="AH94" i="4"/>
  <c r="C17" i="6" l="1"/>
  <c r="C19" i="6" s="1"/>
  <c r="AJ88" i="4"/>
  <c r="AJ91" i="4" s="1"/>
  <c r="AI94" i="4"/>
  <c r="AK88" i="4" l="1"/>
  <c r="AK91" i="4" s="1"/>
  <c r="AJ94" i="4"/>
  <c r="AK94" i="4" l="1"/>
  <c r="AL88" i="4"/>
  <c r="AL91" i="4" s="1"/>
  <c r="AM88" i="4" l="1"/>
  <c r="AM91" i="4" s="1"/>
  <c r="AL94" i="4"/>
  <c r="AN88" i="4" l="1"/>
  <c r="AN91" i="4" s="1"/>
  <c r="AM94" i="4"/>
  <c r="AO88" i="4" l="1"/>
  <c r="AO91" i="4" s="1"/>
  <c r="AN94" i="4"/>
  <c r="AO94" i="4" l="1"/>
  <c r="AP88" i="4"/>
  <c r="AP91" i="4" s="1"/>
  <c r="AP94" i="4" l="1"/>
  <c r="AQ88" i="4"/>
  <c r="AQ91" i="4" s="1"/>
  <c r="AR88" i="4" l="1"/>
  <c r="AR91" i="4" s="1"/>
  <c r="AQ94" i="4"/>
  <c r="AS88" i="4" l="1"/>
  <c r="AS91" i="4" s="1"/>
  <c r="AS94" i="4" s="1"/>
  <c r="AR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9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<sst xmlns="http://schemas.openxmlformats.org/spreadsheetml/2006/main" count="316" uniqueCount="142">
  <si>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</si>
  <si>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</si>
  <si>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</si>
  <si>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</si>
  <si>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</si>
  <si>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</si>
  <si>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</si>
  <si>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</si>
  <si>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</si>
  <si>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</si>
  <si>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</si>
  <si>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</si>
  <si>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</si>
  <si>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</si>
  <si>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</si>
  <si>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</si>
  <si>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</si>
  <si>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</si>
  <si>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</si>
  <si>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</si>
  <si>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</si>
  <si>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</si>
  <si>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</si>
  <si>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</si>
  <si>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</si>
  <si>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</si>
  <si>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</si>
  <si>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</si>
  <si>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</si>
  <si>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</si>
  <si>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</si>
  <si>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</si>
  <si>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</si>
  <si>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</si>
  <si>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</si>
  <si>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</si>
  <si>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</si>
  <si>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</si>
  <si>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</si>
  <si>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</si>
  <si>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</si>
  <si>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</si>
  <si>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</si>
  <si>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</si>
  <si>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</si>
  <si>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</si>
  <si>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</si>
  <si>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</si>
  <si>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</si>
  <si>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</si>
  <si>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</si>
  <si>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</si>
  <si>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</si>
  <si>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</si>
  <si>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</si>
  <si>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</si>
  <si>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</si>
  <si>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</si>
  <si>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</si>
  <si>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</si>
  <si>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</si>
  <si>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</si>
  <si>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</si>
  <si>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</si>
  <si>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</si>
  <si>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</si>
  <si>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</si>
  <si>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</si>
  <si>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</si>
  <si>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</si>
  <si>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</si>
  <si>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</si>
  <si>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</si>
  <si>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</si>
  <si>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</si>
  <si>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</si>
  <si>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</si>
  <si>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</si>
  <si>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</si>
  <si>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</si>
  <si>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</si>
  <si>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</si>
  <si>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</si>
  <si>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</si>
  <si>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</si>
  <si>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</si>
  <si>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</si>
  <si>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</si>
  <si>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</si>
  <si>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</si>
  <si>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</si>
  <si>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</si>
  <si>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</si>
  <si>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</si>
  <si>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</si>
  <si>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</si>
  <si>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</si>
  <si>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</si>
  <si>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</si>
  <si>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</si>
  <si>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</si>
  <si>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</si>
  <si>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</si>
  <si>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</si>
  <si>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</si>
  <si>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</si>
  <si>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</si>
  <si>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</si>
  <si>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</si>
  <si>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Home Depot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</si>
  <si>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</si>
  <si>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</si>
  <si>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</si>
  <si>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</si>
  <si>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</si>
  <si>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</si>
  <si>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</si>
  <si>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</si>
  <si>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</si>
  <si>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</si>
  <si>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</si>
  <si>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</si>
  <si>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</si>
  <si>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</si>
  <si>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</si>
  <si>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</si>
  <si>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</si>
  <si>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</si>
  <si>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</si>
  <si>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AAWS Publishing</t>
  </si>
  <si>
    <t>The Token Shop</t>
  </si>
  <si>
    <t>PO Box 832 - CHANGED</t>
  </si>
  <si>
    <t>Adobe - produces QR Codes</t>
  </si>
  <si>
    <t>Money should have been in Literature Acct</t>
  </si>
  <si>
    <t>.</t>
  </si>
  <si>
    <t>Ron D</t>
  </si>
  <si>
    <t>Bob M -microphone reimbursement</t>
  </si>
  <si>
    <t>Jeff C - reimbursement for gift card</t>
  </si>
  <si>
    <t>John A - picnic reimbursement</t>
  </si>
  <si>
    <t>M3Monitoring - Phone System</t>
  </si>
  <si>
    <t>Lucid Chart - Sobriety Sentinel</t>
  </si>
  <si>
    <t>Minute Man Press (Sobriety Sentinel/W&amp;W)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</si>
</sst>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9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D2" sqref="D2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75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124</v>
      </c>
      <c r="C4" s="45"/>
      <c r="D4" s="24"/>
      <c r="E4" s="24"/>
      <c r="F4" s="19">
        <f>'Tri-CountyIntergroup'!AG91</f>
        <v>2550.8300000000022</v>
      </c>
      <c r="H4" s="89"/>
      <c r="I4" s="89"/>
    </row>
    <row r="5" spans="1:9" ht="21" customHeight="1" x14ac:dyDescent="0.25">
      <c r="B5" s="57" t="s">
        <v>56</v>
      </c>
      <c r="C5" s="50"/>
      <c r="F5" s="58">
        <f>'Tri-CountyIntergroup'!AG93</f>
        <v>4144</v>
      </c>
    </row>
    <row r="6" spans="1:9" ht="21" customHeight="1" x14ac:dyDescent="0.2">
      <c r="B6" s="27" t="s">
        <v>57</v>
      </c>
      <c r="C6" s="3"/>
      <c r="F6" s="9">
        <f>'Tri-CountyIntergroup'!AT57</f>
        <v>6915.8099999999995</v>
      </c>
      <c r="H6" s="89"/>
    </row>
    <row r="7" spans="1:9" ht="21" customHeight="1" thickBot="1" x14ac:dyDescent="0.3">
      <c r="B7" s="40" t="s">
        <v>52</v>
      </c>
      <c r="C7" s="43"/>
      <c r="F7" s="59">
        <f>'Tri-CountyIntergroup'!AT86</f>
        <v>4390.2</v>
      </c>
    </row>
    <row r="8" spans="1:9" ht="21" customHeight="1" thickTop="1" thickBot="1" x14ac:dyDescent="0.3">
      <c r="B8" s="47" t="s">
        <v>49</v>
      </c>
      <c r="C8" s="48"/>
      <c r="D8" s="56"/>
      <c r="E8" s="56"/>
      <c r="F8" s="11">
        <f>SUM(F4:F6,-F7)</f>
        <v>9220.4400000000023</v>
      </c>
      <c r="H8" s="89"/>
      <c r="I8" s="89"/>
    </row>
    <row r="9" spans="1:9" ht="33" customHeight="1" thickBot="1" x14ac:dyDescent="0.25"/>
    <row r="10" spans="1:9" ht="21" customHeight="1" x14ac:dyDescent="0.25">
      <c r="B10" s="51" t="s">
        <v>126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">
      <c r="B11" s="27" t="s">
        <v>48</v>
      </c>
      <c r="C11" s="3"/>
      <c r="F11" s="9">
        <f>'Tri-CountyLiterature'!AS15</f>
        <v>7313.56</v>
      </c>
    </row>
    <row r="12" spans="1:9" ht="21" customHeight="1" thickBot="1" x14ac:dyDescent="0.3">
      <c r="B12" s="40" t="s">
        <v>53</v>
      </c>
      <c r="C12" s="43"/>
      <c r="F12" s="23">
        <f>'Tri-CountyLiterature'!AS31</f>
        <v>6985.6799999999994</v>
      </c>
    </row>
    <row r="13" spans="1:9" ht="21" customHeight="1" thickTop="1" thickBot="1" x14ac:dyDescent="0.3">
      <c r="B13" s="47" t="s">
        <v>50</v>
      </c>
      <c r="C13" s="48"/>
      <c r="D13" s="56"/>
      <c r="E13" s="56"/>
      <c r="F13" s="11">
        <f>SUM(F10:F11,-F12)</f>
        <v>4780.5600000000022</v>
      </c>
    </row>
    <row r="16" spans="1:9" ht="15.75" x14ac:dyDescent="0.25">
      <c r="B16" s="50"/>
      <c r="C16" s="53"/>
    </row>
    <row r="17" spans="2:4" ht="15.75" x14ac:dyDescent="0.25">
      <c r="B17" s="4" t="s">
        <v>49</v>
      </c>
      <c r="C17" s="54">
        <f>SUM(F8)</f>
        <v>9220.4400000000023</v>
      </c>
      <c r="D17" s="89"/>
    </row>
    <row r="18" spans="2:4" ht="16.5" thickBot="1" x14ac:dyDescent="0.3">
      <c r="B18" s="4" t="s">
        <v>50</v>
      </c>
      <c r="C18" s="60">
        <f>SUM(F13)</f>
        <v>4780.5600000000022</v>
      </c>
      <c r="D18" s="49"/>
    </row>
    <row r="19" spans="2:4" ht="16.5" thickTop="1" x14ac:dyDescent="0.25">
      <c r="C19" s="55">
        <f>SUM(C16:C18)</f>
        <v>14001.000000000004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8"/>
  <sheetViews>
    <sheetView zoomScale="92" zoomScaleNormal="92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82" sqref="A82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customWidth="1"/>
    <col min="33" max="33" width="12.5703125" style="3" customWidth="1"/>
    <col min="34" max="34" width="14.28515625" style="3" bestFit="1" customWidth="1"/>
    <col min="35" max="35" width="12.5703125" style="3" customWidth="1"/>
    <col min="36" max="36" width="13.28515625" style="3" bestFit="1" customWidth="1"/>
    <col min="37" max="38" width="12.5703125" style="3" customWidth="1"/>
    <col min="39" max="39" width="12.85546875" style="3" bestFit="1" customWidth="1"/>
    <col min="40" max="45" width="12.5703125" style="3" customWidth="1"/>
    <col min="46" max="46" width="13.85546875" style="3" customWidth="1"/>
    <col min="47" max="16384" width="8.85546875" style="3"/>
  </cols>
  <sheetData>
    <row r="1" spans="1:46" ht="18.75" thickBot="1" x14ac:dyDescent="0.3">
      <c r="A1" s="35" t="s">
        <v>101</v>
      </c>
      <c r="B1" s="36"/>
      <c r="C1" s="94">
        <v>4144</v>
      </c>
      <c r="E1" s="21"/>
      <c r="M1" s="4"/>
      <c r="N1" s="4"/>
      <c r="R1" s="37">
        <v>4144</v>
      </c>
      <c r="T1" s="21" t="s">
        <v>110</v>
      </c>
      <c r="AB1" s="4"/>
      <c r="AC1" s="4"/>
      <c r="AH1" s="37">
        <v>4144</v>
      </c>
      <c r="AI1" s="21" t="s">
        <v>125</v>
      </c>
      <c r="AQ1" s="4"/>
      <c r="AR1" s="4"/>
    </row>
    <row r="2" spans="1:46" ht="18" customHeight="1" thickBot="1" x14ac:dyDescent="0.3">
      <c r="A2" s="33"/>
      <c r="B2" s="33"/>
      <c r="C2" s="110" t="s">
        <v>112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111</v>
      </c>
      <c r="V2" s="21"/>
      <c r="AB2" s="4"/>
      <c r="AC2" s="4"/>
      <c r="AG2" s="34"/>
      <c r="AI2" s="3" t="s">
        <v>111</v>
      </c>
      <c r="AK2" s="21"/>
      <c r="AQ2" s="4"/>
      <c r="AR2" s="4"/>
    </row>
    <row r="3" spans="1:46" ht="15.75" customHeight="1" thickBot="1" x14ac:dyDescent="0.3">
      <c r="A3" s="13" t="s">
        <v>41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3" t="s">
        <v>11</v>
      </c>
      <c r="S3" s="93" t="s">
        <v>0</v>
      </c>
      <c r="T3" s="93" t="s">
        <v>1</v>
      </c>
      <c r="U3" s="93" t="s">
        <v>2</v>
      </c>
      <c r="V3" s="93" t="s">
        <v>3</v>
      </c>
      <c r="W3" s="93" t="s">
        <v>4</v>
      </c>
      <c r="X3" s="93" t="s">
        <v>5</v>
      </c>
      <c r="Y3" s="93" t="s">
        <v>6</v>
      </c>
      <c r="Z3" s="93" t="s">
        <v>7</v>
      </c>
      <c r="AA3" s="93" t="s">
        <v>8</v>
      </c>
      <c r="AB3" s="93" t="s">
        <v>9</v>
      </c>
      <c r="AC3" s="93" t="s">
        <v>10</v>
      </c>
      <c r="AD3" s="93" t="s">
        <v>11</v>
      </c>
      <c r="AE3" s="6" t="s">
        <v>12</v>
      </c>
      <c r="AG3" s="106" t="s">
        <v>11</v>
      </c>
      <c r="AH3" s="106" t="s">
        <v>0</v>
      </c>
      <c r="AI3" s="106" t="s">
        <v>1</v>
      </c>
      <c r="AJ3" s="106" t="s">
        <v>2</v>
      </c>
      <c r="AK3" s="106" t="s">
        <v>3</v>
      </c>
      <c r="AL3" s="106" t="s">
        <v>4</v>
      </c>
      <c r="AM3" s="106" t="s">
        <v>5</v>
      </c>
      <c r="AN3" s="106" t="s">
        <v>6</v>
      </c>
      <c r="AO3" s="106" t="s">
        <v>7</v>
      </c>
      <c r="AP3" s="106" t="s">
        <v>8</v>
      </c>
      <c r="AQ3" s="106" t="s">
        <v>9</v>
      </c>
      <c r="AR3" s="106" t="s">
        <v>10</v>
      </c>
      <c r="AS3" s="106" t="s">
        <v>11</v>
      </c>
      <c r="AT3" s="6" t="s">
        <v>12</v>
      </c>
    </row>
    <row r="4" spans="1:46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6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>
        <v>81.25</v>
      </c>
      <c r="AO5" s="7"/>
      <c r="AP5" s="7"/>
      <c r="AQ5" s="7"/>
      <c r="AR5" s="7"/>
      <c r="AS5" s="7"/>
      <c r="AT5" s="9">
        <f t="shared" ref="AT5:AT7" si="4">SUM(AH5:AS5)</f>
        <v>250.25</v>
      </c>
    </row>
    <row r="6" spans="1:46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/>
      <c r="AR6" s="7"/>
      <c r="AS6" s="7"/>
      <c r="AT6" s="9">
        <v>43</v>
      </c>
    </row>
    <row r="7" spans="1:46" x14ac:dyDescent="0.2">
      <c r="A7" s="15" t="s">
        <v>22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>
        <v>450</v>
      </c>
      <c r="AO7" s="7"/>
      <c r="AP7" s="7"/>
      <c r="AQ7" s="7"/>
      <c r="AR7" s="7"/>
      <c r="AS7" s="7"/>
      <c r="AT7" s="9">
        <f t="shared" si="4"/>
        <v>450</v>
      </c>
    </row>
    <row r="8" spans="1:46" x14ac:dyDescent="0.2">
      <c r="A8" s="15" t="s">
        <v>23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</row>
    <row r="9" spans="1:46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</row>
    <row r="10" spans="1:46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>
        <f>SUM(AH10:AS10)</f>
        <v>0</v>
      </c>
    </row>
    <row r="11" spans="1:46" x14ac:dyDescent="0.2">
      <c r="A11" s="15" t="s">
        <v>24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6" si="5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6" si="6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/>
      <c r="AP11" s="64"/>
      <c r="AQ11" s="7"/>
      <c r="AR11" s="7"/>
      <c r="AS11" s="7"/>
      <c r="AT11" s="9">
        <f t="shared" ref="AT11:AT56" si="7">SUM(AH11:AS11)</f>
        <v>252</v>
      </c>
    </row>
    <row r="12" spans="1:46" customFormat="1" x14ac:dyDescent="0.2">
      <c r="A12" s="15" t="s">
        <v>67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5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6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7"/>
        <v>0</v>
      </c>
    </row>
    <row r="13" spans="1:46" x14ac:dyDescent="0.2">
      <c r="A13" s="15" t="s">
        <v>25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5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6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>
        <v>75</v>
      </c>
      <c r="AO13" s="7"/>
      <c r="AP13" s="7"/>
      <c r="AQ13" s="7"/>
      <c r="AR13" s="7"/>
      <c r="AS13" s="7"/>
      <c r="AT13" s="9">
        <f t="shared" si="7"/>
        <v>175</v>
      </c>
    </row>
    <row r="14" spans="1:46" x14ac:dyDescent="0.2">
      <c r="A14" s="15" t="s">
        <v>134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5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6"/>
        <v>0</v>
      </c>
      <c r="AG14" s="7">
        <f t="shared" ref="AG14:AG56" si="8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0</v>
      </c>
    </row>
    <row r="15" spans="1:46" x14ac:dyDescent="0.2">
      <c r="A15" s="15" t="s">
        <v>26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5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6"/>
        <v>155</v>
      </c>
      <c r="AG15" s="7">
        <f t="shared" si="8"/>
        <v>0</v>
      </c>
      <c r="AH15" s="7"/>
      <c r="AI15" s="7">
        <v>75</v>
      </c>
      <c r="AJ15" s="7"/>
      <c r="AK15" s="7"/>
      <c r="AL15" s="7"/>
      <c r="AM15" s="7">
        <v>75</v>
      </c>
      <c r="AN15" s="7"/>
      <c r="AO15" s="7"/>
      <c r="AP15" s="7"/>
      <c r="AQ15" s="7"/>
      <c r="AR15" s="7"/>
      <c r="AS15" s="7"/>
      <c r="AT15" s="9">
        <f t="shared" si="7"/>
        <v>150</v>
      </c>
    </row>
    <row r="16" spans="1:46" x14ac:dyDescent="0.2">
      <c r="A16" s="15" t="s">
        <v>27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5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6"/>
        <v>75</v>
      </c>
      <c r="AG16" s="7">
        <f t="shared" si="8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7"/>
        <v>0</v>
      </c>
    </row>
    <row r="17" spans="1:46" customFormat="1" x14ac:dyDescent="0.2">
      <c r="A17" s="15" t="s">
        <v>79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8"/>
      <c r="M17" s="3"/>
      <c r="N17" s="3"/>
      <c r="O17" s="3"/>
      <c r="P17" s="9">
        <f t="shared" si="5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8"/>
      <c r="AB17" s="3"/>
      <c r="AC17" s="7">
        <v>32.5</v>
      </c>
      <c r="AD17" s="7"/>
      <c r="AE17" s="9">
        <f t="shared" si="6"/>
        <v>76.62</v>
      </c>
      <c r="AG17" s="7">
        <f t="shared" si="8"/>
        <v>0</v>
      </c>
      <c r="AH17" s="7"/>
      <c r="AI17" s="3"/>
      <c r="AJ17" s="7">
        <v>6.7</v>
      </c>
      <c r="AK17" s="3"/>
      <c r="AL17" s="3"/>
      <c r="AM17" s="3"/>
      <c r="AN17" s="7">
        <v>26</v>
      </c>
      <c r="AO17" s="3"/>
      <c r="AP17" s="88"/>
      <c r="AQ17" s="3"/>
      <c r="AR17" s="7"/>
      <c r="AS17" s="7"/>
      <c r="AT17" s="9">
        <f t="shared" si="7"/>
        <v>32.700000000000003</v>
      </c>
    </row>
    <row r="18" spans="1:46" x14ac:dyDescent="0.2">
      <c r="A18" s="15" t="s">
        <v>18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98.4</v>
      </c>
      <c r="AG18" s="7">
        <f t="shared" si="8"/>
        <v>0</v>
      </c>
      <c r="AH18" s="7"/>
      <c r="AI18" s="7"/>
      <c r="AJ18" s="7"/>
      <c r="AK18" s="7"/>
      <c r="AL18" s="7"/>
      <c r="AM18" s="7"/>
      <c r="AN18" s="7">
        <v>415</v>
      </c>
      <c r="AO18" s="7"/>
      <c r="AP18" s="7"/>
      <c r="AQ18" s="7"/>
      <c r="AR18" s="7"/>
      <c r="AS18" s="7"/>
      <c r="AT18" s="9">
        <f t="shared" si="7"/>
        <v>415</v>
      </c>
    </row>
    <row r="19" spans="1:46" x14ac:dyDescent="0.2">
      <c r="A19" s="15" t="s">
        <v>28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5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6"/>
        <v>0</v>
      </c>
      <c r="AG19" s="7">
        <f t="shared" si="8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7"/>
        <v>0</v>
      </c>
    </row>
    <row r="20" spans="1:46" x14ac:dyDescent="0.2">
      <c r="A20" s="15" t="s">
        <v>29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5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6"/>
        <v>200</v>
      </c>
      <c r="AG20" s="7">
        <f t="shared" si="8"/>
        <v>100</v>
      </c>
      <c r="AH20" s="7"/>
      <c r="AI20" s="7"/>
      <c r="AJ20" s="7">
        <v>100</v>
      </c>
      <c r="AK20" s="7"/>
      <c r="AL20" s="7"/>
      <c r="AM20" s="7">
        <v>75</v>
      </c>
      <c r="AN20" s="7"/>
      <c r="AP20" s="7"/>
      <c r="AQ20" s="7"/>
      <c r="AR20" s="7"/>
      <c r="AS20" s="7"/>
      <c r="AT20" s="9">
        <f t="shared" si="7"/>
        <v>175</v>
      </c>
    </row>
    <row r="21" spans="1:46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6"/>
        <v>400</v>
      </c>
      <c r="AG21" s="7">
        <f t="shared" si="8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7"/>
        <v>250</v>
      </c>
    </row>
    <row r="22" spans="1:46" x14ac:dyDescent="0.2">
      <c r="A22" s="15">
        <v>393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5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6"/>
        <v>0</v>
      </c>
      <c r="AG22" s="7">
        <f t="shared" si="8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/>
      <c r="AT22" s="9">
        <f t="shared" si="7"/>
        <v>0</v>
      </c>
    </row>
    <row r="23" spans="1:46" x14ac:dyDescent="0.2">
      <c r="A23" s="15" t="s">
        <v>19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6"/>
        <v>379</v>
      </c>
      <c r="AG23" s="7">
        <f t="shared" si="8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">
      <c r="A24" s="15" t="s">
        <v>30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6"/>
        <v>75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>
        <f t="shared" si="7"/>
        <v>0</v>
      </c>
    </row>
    <row r="25" spans="1:46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5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>
        <v>200</v>
      </c>
      <c r="AO25" s="7"/>
      <c r="AP25" s="7"/>
      <c r="AQ25" s="7"/>
      <c r="AR25" s="7"/>
      <c r="AS25" s="7"/>
      <c r="AT25" s="9">
        <f t="shared" si="7"/>
        <v>200</v>
      </c>
    </row>
    <row r="26" spans="1:46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5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6"/>
        <v>0</v>
      </c>
      <c r="AG26" s="7">
        <f t="shared" si="8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7"/>
        <v>0</v>
      </c>
    </row>
    <row r="27" spans="1:46" customFormat="1" x14ac:dyDescent="0.2">
      <c r="A27" s="15" t="s">
        <v>69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5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>
        <v>275</v>
      </c>
      <c r="AN27" s="8"/>
      <c r="AO27" s="8"/>
      <c r="AP27" s="8"/>
      <c r="AQ27" s="8"/>
      <c r="AR27" s="8"/>
      <c r="AS27" s="8"/>
      <c r="AT27" s="9">
        <f t="shared" si="7"/>
        <v>275</v>
      </c>
    </row>
    <row r="28" spans="1:46" customFormat="1" x14ac:dyDescent="0.2">
      <c r="A28" s="15" t="s">
        <v>72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5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6"/>
        <v>0</v>
      </c>
      <c r="AG29" s="7">
        <f t="shared" si="8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7"/>
        <v>0</v>
      </c>
    </row>
    <row r="30" spans="1:46" x14ac:dyDescent="0.2">
      <c r="A30" s="15" t="s">
        <v>31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5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6"/>
        <v>200</v>
      </c>
      <c r="AG30" s="7">
        <f t="shared" si="8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7"/>
        <v>100</v>
      </c>
    </row>
    <row r="31" spans="1:46" customFormat="1" x14ac:dyDescent="0.2">
      <c r="A31" s="15" t="s">
        <v>68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5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6"/>
        <v>0</v>
      </c>
      <c r="AG31" s="7">
        <f t="shared" si="8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7"/>
        <v>0</v>
      </c>
    </row>
    <row r="32" spans="1:46" x14ac:dyDescent="0.2">
      <c r="A32" s="15" t="s">
        <v>32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5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6"/>
        <v>20</v>
      </c>
      <c r="AG32" s="7">
        <f t="shared" si="8"/>
        <v>0</v>
      </c>
      <c r="AH32" s="7"/>
      <c r="AI32" s="7"/>
      <c r="AJ32" s="7"/>
      <c r="AK32" s="7"/>
      <c r="AL32" s="7">
        <v>40</v>
      </c>
      <c r="AM32" s="7"/>
      <c r="AN32" s="7"/>
      <c r="AP32" s="64"/>
      <c r="AQ32" s="7"/>
      <c r="AR32" s="7"/>
      <c r="AS32" s="7"/>
      <c r="AT32" s="9">
        <f t="shared" si="7"/>
        <v>40</v>
      </c>
    </row>
    <row r="33" spans="1:46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5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6"/>
        <v>50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7"/>
        <v>0</v>
      </c>
    </row>
    <row r="34" spans="1:46" x14ac:dyDescent="0.2">
      <c r="A34" s="15" t="s">
        <v>33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5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6"/>
        <v>40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">
      <c r="A35" s="15" t="s">
        <v>34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">
      <c r="A36" s="15">
        <v>777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ref="P36" si="9">SUM(D36:O36)</f>
        <v>0</v>
      </c>
      <c r="R36" s="7">
        <f t="shared" ref="R36" si="10">O36</f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ref="AE36" si="11">SUM(S36:AD36)</f>
        <v>0</v>
      </c>
      <c r="AG36" s="7">
        <f t="shared" ref="AG36" si="12">AD36</f>
        <v>0</v>
      </c>
      <c r="AH36" s="7"/>
      <c r="AI36" s="7"/>
      <c r="AJ36" s="7"/>
      <c r="AK36" s="7"/>
      <c r="AL36" s="7"/>
      <c r="AM36" s="7">
        <v>600</v>
      </c>
      <c r="AN36" s="7"/>
      <c r="AO36" s="7"/>
      <c r="AP36" s="7"/>
      <c r="AQ36" s="7"/>
      <c r="AR36" s="7"/>
      <c r="AS36" s="7"/>
      <c r="AT36" s="9">
        <f t="shared" ref="AT36" si="13">SUM(AH36:AS36)</f>
        <v>600</v>
      </c>
    </row>
    <row r="37" spans="1:46" x14ac:dyDescent="0.2">
      <c r="A37" s="15" t="s">
        <v>73</v>
      </c>
      <c r="B37" s="15">
        <v>19</v>
      </c>
      <c r="C37" s="8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P37" s="9">
        <f t="shared" si="5"/>
        <v>0</v>
      </c>
      <c r="R37" s="7">
        <f t="shared" si="1"/>
        <v>0</v>
      </c>
      <c r="S37" s="7"/>
      <c r="T37" s="7"/>
      <c r="U37" s="7"/>
      <c r="V37" s="7"/>
      <c r="W37" s="7"/>
      <c r="Y37" s="7"/>
      <c r="Z37" s="7"/>
      <c r="AA37" s="7"/>
      <c r="AB37" s="7"/>
      <c r="AC37" s="7"/>
      <c r="AD37" s="7"/>
      <c r="AE37" s="9">
        <f t="shared" si="6"/>
        <v>0</v>
      </c>
      <c r="AG37" s="7">
        <f t="shared" si="8"/>
        <v>0</v>
      </c>
      <c r="AH37" s="7"/>
      <c r="AI37" s="7"/>
      <c r="AJ37" s="7"/>
      <c r="AK37" s="7"/>
      <c r="AL37" s="7"/>
      <c r="AN37" s="7"/>
      <c r="AO37" s="7"/>
      <c r="AP37" s="7"/>
      <c r="AQ37" s="7"/>
      <c r="AR37" s="7"/>
      <c r="AS37" s="7"/>
      <c r="AT37" s="9">
        <f t="shared" si="7"/>
        <v>0</v>
      </c>
    </row>
    <row r="38" spans="1:46" x14ac:dyDescent="0.2">
      <c r="A38" s="15" t="s">
        <v>83</v>
      </c>
      <c r="B38" s="15">
        <v>14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5"/>
        <v>0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>
        <v>90</v>
      </c>
      <c r="AB38" s="7"/>
      <c r="AC38" s="7"/>
      <c r="AD38" s="7"/>
      <c r="AE38" s="9">
        <f t="shared" si="6"/>
        <v>90</v>
      </c>
      <c r="AG38" s="7">
        <f t="shared" si="8"/>
        <v>0</v>
      </c>
      <c r="AH38" s="7">
        <v>45</v>
      </c>
      <c r="AI38" s="7"/>
      <c r="AJ38" s="7">
        <v>50</v>
      </c>
      <c r="AK38" s="7"/>
      <c r="AL38" s="7"/>
      <c r="AM38" s="7"/>
      <c r="AN38" s="7">
        <v>150</v>
      </c>
      <c r="AO38" s="7"/>
      <c r="AP38" s="7"/>
      <c r="AQ38" s="7"/>
      <c r="AR38" s="7"/>
      <c r="AS38" s="7"/>
      <c r="AT38" s="9">
        <f t="shared" si="7"/>
        <v>245</v>
      </c>
    </row>
    <row r="39" spans="1:46" x14ac:dyDescent="0.2">
      <c r="A39" s="15" t="s">
        <v>35</v>
      </c>
      <c r="B39" s="15">
        <v>19</v>
      </c>
      <c r="C39" s="8">
        <v>100</v>
      </c>
      <c r="D39" s="7"/>
      <c r="E39" s="7"/>
      <c r="F39" s="7"/>
      <c r="G39" s="7"/>
      <c r="H39" s="7"/>
      <c r="I39" s="7"/>
      <c r="J39" s="7">
        <v>100</v>
      </c>
      <c r="K39" s="7"/>
      <c r="L39" s="7"/>
      <c r="M39" s="7"/>
      <c r="N39" s="7"/>
      <c r="O39" s="7"/>
      <c r="P39" s="9">
        <f t="shared" si="5"/>
        <v>100</v>
      </c>
      <c r="R39" s="7">
        <f t="shared" si="1"/>
        <v>0</v>
      </c>
      <c r="S39" s="7"/>
      <c r="T39" s="7"/>
      <c r="U39" s="7"/>
      <c r="V39" s="7"/>
      <c r="W39" s="7"/>
      <c r="X39" s="7"/>
      <c r="Y39" s="7">
        <v>150</v>
      </c>
      <c r="Z39" s="7">
        <v>150</v>
      </c>
      <c r="AA39" s="7">
        <v>150</v>
      </c>
      <c r="AB39" s="7"/>
      <c r="AC39" s="7">
        <v>150</v>
      </c>
      <c r="AD39" s="7"/>
      <c r="AE39" s="9">
        <f t="shared" si="6"/>
        <v>600</v>
      </c>
      <c r="AG39" s="7">
        <f t="shared" si="8"/>
        <v>0</v>
      </c>
      <c r="AH39" s="7">
        <v>150</v>
      </c>
      <c r="AI39" s="7"/>
      <c r="AJ39" s="7">
        <v>150</v>
      </c>
      <c r="AK39" s="7"/>
      <c r="AL39" s="7"/>
      <c r="AM39" s="7"/>
      <c r="AN39" s="7"/>
      <c r="AO39" s="7"/>
      <c r="AP39" s="7"/>
      <c r="AQ39" s="7"/>
      <c r="AR39" s="7"/>
      <c r="AS39" s="7"/>
      <c r="AT39" s="9">
        <f t="shared" si="7"/>
        <v>300</v>
      </c>
    </row>
    <row r="40" spans="1:46" x14ac:dyDescent="0.2">
      <c r="A40" s="15" t="s">
        <v>36</v>
      </c>
      <c r="B40" s="15">
        <v>19</v>
      </c>
      <c r="C40" s="8"/>
      <c r="D40" s="7"/>
      <c r="E40" s="7"/>
      <c r="F40" s="7">
        <v>106.4</v>
      </c>
      <c r="G40" s="7"/>
      <c r="H40" s="7"/>
      <c r="I40" s="7"/>
      <c r="J40" s="7"/>
      <c r="K40" s="7"/>
      <c r="L40" s="7"/>
      <c r="M40" s="7"/>
      <c r="N40" s="7"/>
      <c r="O40" s="7"/>
      <c r="P40" s="9">
        <f t="shared" si="5"/>
        <v>106.4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6"/>
        <v>0</v>
      </c>
      <c r="AG40" s="7">
        <f t="shared" si="8"/>
        <v>0</v>
      </c>
      <c r="AH40" s="7"/>
      <c r="AI40" s="7"/>
      <c r="AJ40" s="7"/>
      <c r="AK40" s="7">
        <v>50</v>
      </c>
      <c r="AL40" s="7"/>
      <c r="AM40" s="7"/>
      <c r="AN40" s="7"/>
      <c r="AO40" s="7"/>
      <c r="AP40" s="7"/>
      <c r="AQ40" s="7"/>
      <c r="AR40" s="7"/>
      <c r="AS40" s="7"/>
      <c r="AT40" s="9">
        <f t="shared" si="7"/>
        <v>50</v>
      </c>
    </row>
    <row r="41" spans="1:46" x14ac:dyDescent="0.2">
      <c r="A41" s="15" t="s">
        <v>37</v>
      </c>
      <c r="B41" s="15">
        <v>19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 t="shared" si="5"/>
        <v>0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>
        <f t="shared" si="6"/>
        <v>0</v>
      </c>
      <c r="AG41" s="7">
        <f t="shared" si="8"/>
        <v>0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9">
        <f t="shared" si="7"/>
        <v>0</v>
      </c>
    </row>
    <row r="42" spans="1:46" customFormat="1" x14ac:dyDescent="0.2">
      <c r="A42" s="15" t="s">
        <v>70</v>
      </c>
      <c r="B42" s="15">
        <v>19</v>
      </c>
      <c r="D42" s="8"/>
      <c r="E42" s="8"/>
      <c r="F42" s="8">
        <v>185</v>
      </c>
      <c r="G42" s="8"/>
      <c r="H42" s="8"/>
      <c r="I42" s="8"/>
      <c r="J42" s="8"/>
      <c r="K42" s="8"/>
      <c r="L42" s="8"/>
      <c r="M42" s="8">
        <v>94.05</v>
      </c>
      <c r="N42" s="8"/>
      <c r="O42" s="8"/>
      <c r="P42" s="9">
        <f t="shared" si="5"/>
        <v>279.05</v>
      </c>
      <c r="R42" s="7">
        <f t="shared" si="1"/>
        <v>0</v>
      </c>
      <c r="S42" s="8"/>
      <c r="T42" s="8"/>
      <c r="U42" s="8"/>
      <c r="V42" s="8">
        <v>56.5</v>
      </c>
      <c r="W42" s="8"/>
      <c r="X42" s="8"/>
      <c r="Y42" s="8">
        <v>64.5</v>
      </c>
      <c r="Z42" s="8"/>
      <c r="AA42" s="8"/>
      <c r="AB42" s="8">
        <v>66.5</v>
      </c>
      <c r="AC42" s="8"/>
      <c r="AD42" s="8"/>
      <c r="AE42" s="9">
        <f t="shared" si="6"/>
        <v>187.5</v>
      </c>
      <c r="AG42" s="7">
        <f t="shared" si="8"/>
        <v>0</v>
      </c>
      <c r="AH42" s="8">
        <v>100</v>
      </c>
      <c r="AI42" s="8"/>
      <c r="AJ42" s="8"/>
      <c r="AK42" s="8">
        <v>125</v>
      </c>
      <c r="AL42" s="8"/>
      <c r="AM42" s="8"/>
      <c r="AN42" s="8">
        <v>93.3</v>
      </c>
      <c r="AO42" s="8"/>
      <c r="AP42" s="8"/>
      <c r="AQ42" s="8"/>
      <c r="AR42" s="8"/>
      <c r="AS42" s="8"/>
      <c r="AT42" s="9">
        <f t="shared" si="7"/>
        <v>318.3</v>
      </c>
    </row>
    <row r="43" spans="1:46" x14ac:dyDescent="0.2">
      <c r="A43" s="15" t="s">
        <v>54</v>
      </c>
      <c r="B43" s="15">
        <v>14</v>
      </c>
      <c r="C43" s="8"/>
      <c r="D43" s="7"/>
      <c r="E43" s="7"/>
      <c r="F43" s="7"/>
      <c r="G43" s="7"/>
      <c r="H43" s="7"/>
      <c r="I43" s="7"/>
      <c r="J43" s="7">
        <v>67</v>
      </c>
      <c r="K43" s="7"/>
      <c r="L43" s="64"/>
      <c r="M43" s="7">
        <v>24.6</v>
      </c>
      <c r="N43" s="7"/>
      <c r="O43" s="7"/>
      <c r="P43" s="9">
        <f t="shared" si="5"/>
        <v>91.6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6"/>
        <v>0</v>
      </c>
      <c r="AG43" s="7">
        <f t="shared" si="8"/>
        <v>0</v>
      </c>
      <c r="AH43" s="7"/>
      <c r="AI43" s="7"/>
      <c r="AJ43" s="7"/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7"/>
        <v>0</v>
      </c>
    </row>
    <row r="44" spans="1:46" x14ac:dyDescent="0.2">
      <c r="A44" s="15">
        <v>1118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>
        <f t="shared" ref="P44" si="14">SUM(D44:O44)</f>
        <v>0</v>
      </c>
      <c r="R44" s="7">
        <f t="shared" ref="R44" si="15">O44</f>
        <v>0</v>
      </c>
      <c r="S44" s="7"/>
      <c r="T44" s="7"/>
      <c r="U44" s="7"/>
      <c r="V44" s="7"/>
      <c r="W44" s="7"/>
      <c r="X44" s="7">
        <v>100</v>
      </c>
      <c r="Y44" s="7"/>
      <c r="Z44" s="7"/>
      <c r="AA44" s="64"/>
      <c r="AB44" s="7"/>
      <c r="AC44" s="7"/>
      <c r="AD44" s="7"/>
      <c r="AE44" s="9">
        <f t="shared" ref="AE44:AE45" si="16">SUM(S44:AD44)</f>
        <v>100</v>
      </c>
      <c r="AG44" s="7">
        <f t="shared" si="8"/>
        <v>0</v>
      </c>
      <c r="AH44" s="7"/>
      <c r="AI44" s="7"/>
      <c r="AJ44" s="7">
        <v>110</v>
      </c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si="7"/>
        <v>110</v>
      </c>
    </row>
    <row r="45" spans="1:46" x14ac:dyDescent="0.2">
      <c r="A45" s="15">
        <v>1122</v>
      </c>
      <c r="C45" s="8"/>
      <c r="D45" s="7"/>
      <c r="E45" s="7"/>
      <c r="F45" s="7"/>
      <c r="G45" s="7"/>
      <c r="H45" s="7"/>
      <c r="I45" s="7"/>
      <c r="J45" s="7"/>
      <c r="K45" s="7"/>
      <c r="L45" s="64"/>
      <c r="M45" s="7"/>
      <c r="N45" s="7"/>
      <c r="O45" s="7"/>
      <c r="P45" s="9"/>
      <c r="R45" s="7"/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16"/>
        <v>0</v>
      </c>
      <c r="AG45" s="7">
        <f t="shared" ref="AG45" si="17">AD45</f>
        <v>0</v>
      </c>
      <c r="AH45" s="7">
        <v>64</v>
      </c>
      <c r="AI45" s="7"/>
      <c r="AJ45" s="7"/>
      <c r="AK45" s="7"/>
      <c r="AL45" s="7"/>
      <c r="AM45" s="7"/>
      <c r="AN45" s="7"/>
      <c r="AO45" s="7"/>
      <c r="AP45" s="64"/>
      <c r="AQ45" s="7"/>
      <c r="AR45" s="7"/>
      <c r="AS45" s="7"/>
      <c r="AT45" s="9">
        <f t="shared" ref="AT45" si="18">SUM(AH45:AS45)</f>
        <v>64</v>
      </c>
    </row>
    <row r="46" spans="1:46" x14ac:dyDescent="0.2">
      <c r="A46" s="15">
        <v>1147</v>
      </c>
      <c r="C46" s="8"/>
      <c r="D46" s="7"/>
      <c r="E46" s="7"/>
      <c r="F46" s="7">
        <v>18</v>
      </c>
      <c r="G46" s="7"/>
      <c r="H46" s="7"/>
      <c r="I46" s="7"/>
      <c r="J46" s="7">
        <v>19</v>
      </c>
      <c r="K46" s="7"/>
      <c r="L46" s="64"/>
      <c r="M46" s="7"/>
      <c r="N46" s="7"/>
      <c r="O46" s="7"/>
      <c r="P46" s="9">
        <f t="shared" si="5"/>
        <v>37</v>
      </c>
      <c r="R46" s="7">
        <f t="shared" si="1"/>
        <v>0</v>
      </c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>
        <f t="shared" si="6"/>
        <v>0</v>
      </c>
      <c r="AG46" s="7">
        <f t="shared" si="8"/>
        <v>0</v>
      </c>
      <c r="AH46" s="7"/>
      <c r="AI46" s="7"/>
      <c r="AJ46" s="7"/>
      <c r="AK46" s="7"/>
      <c r="AL46" s="7"/>
      <c r="AM46" s="7"/>
      <c r="AN46" s="7"/>
      <c r="AO46" s="7"/>
      <c r="AP46" s="64"/>
      <c r="AQ46" s="7"/>
      <c r="AR46" s="7"/>
      <c r="AS46" s="7"/>
      <c r="AT46" s="9">
        <f t="shared" si="7"/>
        <v>0</v>
      </c>
    </row>
    <row r="47" spans="1:46" x14ac:dyDescent="0.2">
      <c r="A47" s="15">
        <v>1182</v>
      </c>
      <c r="C47" s="8"/>
      <c r="D47" s="7"/>
      <c r="E47" s="7"/>
      <c r="F47" s="7"/>
      <c r="G47" s="7"/>
      <c r="H47" s="7"/>
      <c r="I47" s="7"/>
      <c r="J47" s="7"/>
      <c r="K47" s="7"/>
      <c r="L47" s="64"/>
      <c r="M47" s="7"/>
      <c r="N47" s="7"/>
      <c r="O47" s="7"/>
      <c r="P47" s="9"/>
      <c r="R47" s="7"/>
      <c r="S47" s="7"/>
      <c r="T47" s="7"/>
      <c r="U47" s="7"/>
      <c r="V47" s="7"/>
      <c r="W47" s="7"/>
      <c r="X47" s="7"/>
      <c r="Y47" s="7"/>
      <c r="Z47" s="7"/>
      <c r="AA47" s="64"/>
      <c r="AB47" s="7"/>
      <c r="AC47" s="7"/>
      <c r="AD47" s="7"/>
      <c r="AE47" s="9"/>
      <c r="AG47" s="7">
        <f>AD47</f>
        <v>0</v>
      </c>
      <c r="AH47" s="7"/>
      <c r="AI47" s="7"/>
      <c r="AJ47" s="7"/>
      <c r="AK47" s="7">
        <v>150</v>
      </c>
      <c r="AL47" s="7"/>
      <c r="AM47" s="7"/>
      <c r="AN47" s="7"/>
      <c r="AO47" s="7"/>
      <c r="AP47" s="64"/>
      <c r="AQ47" s="7"/>
      <c r="AR47" s="7"/>
      <c r="AS47" s="7"/>
      <c r="AT47" s="9">
        <v>150</v>
      </c>
    </row>
    <row r="48" spans="1:46" x14ac:dyDescent="0.2">
      <c r="A48" s="15" t="s">
        <v>38</v>
      </c>
      <c r="B48" s="15">
        <v>14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5"/>
        <v>0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8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">
      <c r="A49" s="15" t="s">
        <v>39</v>
      </c>
      <c r="B49" s="15">
        <v>19</v>
      </c>
      <c r="C49" s="8"/>
      <c r="D49" s="7">
        <v>217.5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 t="shared" si="5"/>
        <v>217.5</v>
      </c>
      <c r="R49" s="7">
        <f t="shared" si="1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6"/>
        <v>0</v>
      </c>
      <c r="AG49" s="7">
        <f t="shared" si="8"/>
        <v>0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9">
        <f t="shared" si="7"/>
        <v>0</v>
      </c>
    </row>
    <row r="50" spans="1:46" x14ac:dyDescent="0.2">
      <c r="A50" s="15" t="s">
        <v>60</v>
      </c>
      <c r="C50" s="8">
        <v>100</v>
      </c>
      <c r="D50" s="7">
        <v>316</v>
      </c>
      <c r="E50" s="7">
        <v>25</v>
      </c>
      <c r="F50" s="7"/>
      <c r="G50" s="7"/>
      <c r="H50" s="7"/>
      <c r="I50" s="7">
        <v>36</v>
      </c>
      <c r="J50" s="7"/>
      <c r="K50" s="7">
        <v>51</v>
      </c>
      <c r="L50" s="7"/>
      <c r="M50" s="7"/>
      <c r="N50" s="7"/>
      <c r="O50" s="7"/>
      <c r="P50" s="9">
        <f t="shared" si="5"/>
        <v>428</v>
      </c>
      <c r="R50" s="7">
        <f t="shared" si="1"/>
        <v>0</v>
      </c>
      <c r="S50" s="7">
        <v>54</v>
      </c>
      <c r="T50" s="7"/>
      <c r="U50" s="7">
        <v>500</v>
      </c>
      <c r="V50" s="7"/>
      <c r="W50" s="7">
        <v>39</v>
      </c>
      <c r="X50" s="7"/>
      <c r="Y50" s="7"/>
      <c r="Z50" s="7">
        <v>59</v>
      </c>
      <c r="AA50" s="7"/>
      <c r="AB50" s="7"/>
      <c r="AC50" s="7">
        <v>73</v>
      </c>
      <c r="AD50" s="7"/>
      <c r="AE50" s="9">
        <f t="shared" si="6"/>
        <v>725</v>
      </c>
      <c r="AG50" s="7">
        <f t="shared" si="8"/>
        <v>0</v>
      </c>
      <c r="AH50" s="7">
        <v>413</v>
      </c>
      <c r="AI50" s="7"/>
      <c r="AJ50" s="7"/>
      <c r="AK50" s="7">
        <v>53</v>
      </c>
      <c r="AL50" s="7"/>
      <c r="AM50" s="7">
        <v>51</v>
      </c>
      <c r="AN50" s="7">
        <v>47</v>
      </c>
      <c r="AO50" s="7"/>
      <c r="AP50" s="7"/>
      <c r="AQ50" s="7"/>
      <c r="AR50" s="7"/>
      <c r="AS50" s="7"/>
      <c r="AT50" s="9">
        <f t="shared" si="7"/>
        <v>564</v>
      </c>
    </row>
    <row r="51" spans="1:46" x14ac:dyDescent="0.2">
      <c r="A51" s="15" t="s">
        <v>106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>
        <v>165</v>
      </c>
      <c r="N51" s="7"/>
      <c r="O51" s="7"/>
      <c r="P51" s="9">
        <f t="shared" si="5"/>
        <v>165</v>
      </c>
      <c r="R51" s="7">
        <f t="shared" si="1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9">
        <f t="shared" si="6"/>
        <v>0</v>
      </c>
      <c r="AG51" s="7">
        <f t="shared" si="8"/>
        <v>0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0</v>
      </c>
    </row>
    <row r="52" spans="1:46" x14ac:dyDescent="0.2">
      <c r="A52" s="15" t="s">
        <v>17</v>
      </c>
      <c r="C52" s="8"/>
      <c r="D52" s="8"/>
      <c r="E52" s="7">
        <v>23</v>
      </c>
      <c r="F52" s="7">
        <v>22</v>
      </c>
      <c r="G52" s="7"/>
      <c r="H52" s="7"/>
      <c r="I52" s="7"/>
      <c r="J52" s="7">
        <v>21</v>
      </c>
      <c r="K52" s="7"/>
      <c r="L52" s="7">
        <v>7</v>
      </c>
      <c r="M52" s="7"/>
      <c r="N52" s="7"/>
      <c r="O52" s="7"/>
      <c r="P52" s="9">
        <f t="shared" si="5"/>
        <v>73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>
        <v>24</v>
      </c>
      <c r="AD52" s="7">
        <v>22</v>
      </c>
      <c r="AE52" s="9">
        <f t="shared" si="6"/>
        <v>46</v>
      </c>
      <c r="AG52" s="7">
        <f t="shared" si="8"/>
        <v>22</v>
      </c>
      <c r="AH52" s="8">
        <v>20</v>
      </c>
      <c r="AI52" s="7"/>
      <c r="AJ52" s="7"/>
      <c r="AK52" s="7"/>
      <c r="AL52" s="7"/>
      <c r="AM52" s="7"/>
      <c r="AN52" s="7">
        <v>23</v>
      </c>
      <c r="AO52" s="7"/>
      <c r="AP52" s="7"/>
      <c r="AQ52" s="7"/>
      <c r="AR52" s="7"/>
      <c r="AS52" s="7"/>
      <c r="AT52" s="9">
        <f t="shared" si="7"/>
        <v>43</v>
      </c>
    </row>
    <row r="53" spans="1:46" x14ac:dyDescent="0.2">
      <c r="A53" s="15" t="s">
        <v>104</v>
      </c>
      <c r="C53" s="8"/>
      <c r="D53" s="8"/>
      <c r="E53" s="7"/>
      <c r="F53" s="7">
        <v>48.55</v>
      </c>
      <c r="G53" s="7"/>
      <c r="H53" s="7"/>
      <c r="I53" s="7"/>
      <c r="J53" s="7"/>
      <c r="K53" s="7"/>
      <c r="L53" s="7"/>
      <c r="M53" s="7"/>
      <c r="N53" s="7"/>
      <c r="O53" s="7"/>
      <c r="P53" s="9">
        <f t="shared" si="5"/>
        <v>48.55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9">
        <f t="shared" si="6"/>
        <v>0</v>
      </c>
      <c r="AG53" s="7">
        <f t="shared" si="8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7"/>
        <v>0</v>
      </c>
    </row>
    <row r="54" spans="1:46" x14ac:dyDescent="0.2">
      <c r="A54" s="15" t="s">
        <v>55</v>
      </c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 t="shared" si="5"/>
        <v>0</v>
      </c>
      <c r="R54" s="7">
        <f t="shared" si="1"/>
        <v>0</v>
      </c>
      <c r="S54" s="8"/>
      <c r="T54" s="7"/>
      <c r="U54" s="7"/>
      <c r="V54" s="7"/>
      <c r="W54" s="7"/>
      <c r="X54" s="7"/>
      <c r="Y54" s="7"/>
      <c r="Z54" s="7">
        <v>100</v>
      </c>
      <c r="AA54" s="7">
        <v>207.47</v>
      </c>
      <c r="AB54" s="7"/>
      <c r="AC54" s="7"/>
      <c r="AD54" s="7"/>
      <c r="AE54" s="9">
        <f t="shared" si="6"/>
        <v>307.47000000000003</v>
      </c>
      <c r="AG54" s="7">
        <f t="shared" si="8"/>
        <v>0</v>
      </c>
      <c r="AH54" s="8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9">
        <f t="shared" si="7"/>
        <v>0</v>
      </c>
    </row>
    <row r="55" spans="1:46" x14ac:dyDescent="0.2">
      <c r="A55" s="27" t="s">
        <v>76</v>
      </c>
      <c r="B55" s="3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5"/>
        <v>0</v>
      </c>
      <c r="R55" s="7">
        <f t="shared" si="1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>
        <f t="shared" si="6"/>
        <v>0</v>
      </c>
      <c r="AG55" s="7">
        <f t="shared" si="8"/>
        <v>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9">
        <f t="shared" si="7"/>
        <v>0</v>
      </c>
    </row>
    <row r="56" spans="1:46" ht="15.75" thickBot="1" x14ac:dyDescent="0.25">
      <c r="A56" s="15" t="s">
        <v>66</v>
      </c>
      <c r="C56" s="8">
        <v>400</v>
      </c>
      <c r="D56" s="7">
        <v>945</v>
      </c>
      <c r="E56" s="7"/>
      <c r="F56" s="7"/>
      <c r="G56" s="7"/>
      <c r="H56" s="7"/>
      <c r="I56" s="7"/>
      <c r="K56" s="7"/>
      <c r="L56" s="7"/>
      <c r="M56" s="7"/>
      <c r="N56" s="7"/>
      <c r="O56" s="7"/>
      <c r="P56" s="9">
        <f t="shared" si="5"/>
        <v>945</v>
      </c>
      <c r="R56" s="7">
        <f t="shared" si="1"/>
        <v>0</v>
      </c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9">
        <f t="shared" si="6"/>
        <v>0</v>
      </c>
      <c r="AG56" s="7">
        <f t="shared" si="8"/>
        <v>0</v>
      </c>
      <c r="AH56" s="7">
        <v>1062.56</v>
      </c>
      <c r="AI56" s="7"/>
      <c r="AJ56" s="7"/>
      <c r="AK56" s="7"/>
      <c r="AL56" s="7"/>
      <c r="AM56" s="7"/>
      <c r="AO56" s="7"/>
      <c r="AP56" s="7"/>
      <c r="AQ56" s="7"/>
      <c r="AR56" s="7"/>
      <c r="AS56" s="7"/>
      <c r="AT56" s="9">
        <f t="shared" si="7"/>
        <v>1062.56</v>
      </c>
    </row>
    <row r="57" spans="1:46" ht="16.5" thickBot="1" x14ac:dyDescent="0.3">
      <c r="A57" s="13" t="s">
        <v>13</v>
      </c>
      <c r="B57" s="14"/>
      <c r="C57" s="17">
        <f t="shared" ref="C57:I57" si="19">SUM(C4:C56)</f>
        <v>961</v>
      </c>
      <c r="D57" s="17">
        <f t="shared" si="19"/>
        <v>2019</v>
      </c>
      <c r="E57" s="17">
        <f t="shared" si="19"/>
        <v>465.31</v>
      </c>
      <c r="F57" s="17">
        <f t="shared" si="19"/>
        <v>795.94999999999993</v>
      </c>
      <c r="G57" s="17">
        <f t="shared" si="19"/>
        <v>378.5</v>
      </c>
      <c r="H57" s="17">
        <f t="shared" si="19"/>
        <v>178.5</v>
      </c>
      <c r="I57" s="17">
        <f t="shared" si="19"/>
        <v>436</v>
      </c>
      <c r="J57" s="17">
        <f>SUM(J4:J54)</f>
        <v>295</v>
      </c>
      <c r="K57" s="17">
        <f t="shared" ref="K57:P57" si="20">SUM(K4:K56)</f>
        <v>86</v>
      </c>
      <c r="L57" s="17">
        <f t="shared" si="20"/>
        <v>82</v>
      </c>
      <c r="M57" s="17">
        <f t="shared" si="20"/>
        <v>283.64999999999998</v>
      </c>
      <c r="N57" s="17">
        <f t="shared" si="20"/>
        <v>0</v>
      </c>
      <c r="O57" s="17">
        <f t="shared" si="20"/>
        <v>260</v>
      </c>
      <c r="P57" s="66">
        <f t="shared" si="20"/>
        <v>5279.9100000000008</v>
      </c>
      <c r="R57" s="17">
        <f t="shared" ref="R57:X57" si="21">SUM(R4:R56)</f>
        <v>260</v>
      </c>
      <c r="S57" s="17">
        <f t="shared" si="21"/>
        <v>377.12</v>
      </c>
      <c r="T57" s="17">
        <f t="shared" si="21"/>
        <v>275</v>
      </c>
      <c r="U57" s="17">
        <f t="shared" si="21"/>
        <v>1291.8600000000001</v>
      </c>
      <c r="V57" s="17">
        <f t="shared" si="21"/>
        <v>201.5</v>
      </c>
      <c r="W57" s="17">
        <f t="shared" si="21"/>
        <v>39</v>
      </c>
      <c r="X57" s="17">
        <f t="shared" si="21"/>
        <v>240</v>
      </c>
      <c r="Y57" s="17">
        <f>SUM(Y4:Y54)</f>
        <v>867.5</v>
      </c>
      <c r="Z57" s="17">
        <f t="shared" ref="Z57:AE57" si="22">SUM(Z4:Z56)</f>
        <v>484</v>
      </c>
      <c r="AA57" s="17">
        <f t="shared" si="22"/>
        <v>747.47</v>
      </c>
      <c r="AB57" s="17">
        <f t="shared" si="22"/>
        <v>216.5</v>
      </c>
      <c r="AC57" s="17">
        <f t="shared" si="22"/>
        <v>349.5</v>
      </c>
      <c r="AD57" s="17">
        <f t="shared" si="22"/>
        <v>527</v>
      </c>
      <c r="AE57" s="66">
        <f t="shared" si="22"/>
        <v>5616.45</v>
      </c>
      <c r="AG57" s="17">
        <f t="shared" ref="AG57:AM57" si="23">SUM(AG4:AG56)</f>
        <v>527</v>
      </c>
      <c r="AH57" s="17">
        <f t="shared" si="23"/>
        <v>2183.56</v>
      </c>
      <c r="AI57" s="17">
        <f t="shared" si="23"/>
        <v>75</v>
      </c>
      <c r="AJ57" s="17">
        <f t="shared" si="23"/>
        <v>1096.2</v>
      </c>
      <c r="AK57" s="17">
        <f t="shared" si="23"/>
        <v>884.5</v>
      </c>
      <c r="AL57" s="17">
        <f t="shared" si="23"/>
        <v>40</v>
      </c>
      <c r="AM57" s="17">
        <f t="shared" si="23"/>
        <v>1076</v>
      </c>
      <c r="AN57" s="17">
        <f>SUM(AN4:AN54)</f>
        <v>1560.55</v>
      </c>
      <c r="AO57" s="17">
        <f t="shared" ref="AO57:AT57" si="24">SUM(AO4:AO56)</f>
        <v>0</v>
      </c>
      <c r="AP57" s="17">
        <f t="shared" si="24"/>
        <v>0</v>
      </c>
      <c r="AQ57" s="17">
        <f t="shared" si="24"/>
        <v>0</v>
      </c>
      <c r="AR57" s="17">
        <f t="shared" si="24"/>
        <v>0</v>
      </c>
      <c r="AS57" s="17">
        <f t="shared" si="24"/>
        <v>0</v>
      </c>
      <c r="AT57" s="66">
        <f t="shared" si="24"/>
        <v>6915.8099999999995</v>
      </c>
    </row>
    <row r="58" spans="1:46" ht="15.75" thickBot="1" x14ac:dyDescent="0.25"/>
    <row r="59" spans="1:46" ht="15.75" customHeight="1" thickBot="1" x14ac:dyDescent="0.3">
      <c r="A59" s="13" t="s">
        <v>14</v>
      </c>
      <c r="B59" s="14"/>
      <c r="C59" s="92" t="s">
        <v>11</v>
      </c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6" t="s">
        <v>12</v>
      </c>
      <c r="R59" s="93" t="s">
        <v>11</v>
      </c>
      <c r="S59" s="93" t="s">
        <v>0</v>
      </c>
      <c r="T59" s="93" t="s">
        <v>1</v>
      </c>
      <c r="U59" s="93" t="s">
        <v>2</v>
      </c>
      <c r="V59" s="93" t="s">
        <v>3</v>
      </c>
      <c r="W59" s="93" t="s">
        <v>4</v>
      </c>
      <c r="X59" s="93" t="s">
        <v>5</v>
      </c>
      <c r="Y59" s="93" t="s">
        <v>6</v>
      </c>
      <c r="Z59" s="93" t="s">
        <v>7</v>
      </c>
      <c r="AA59" s="93" t="s">
        <v>8</v>
      </c>
      <c r="AB59" s="93" t="s">
        <v>9</v>
      </c>
      <c r="AC59" s="93" t="s">
        <v>10</v>
      </c>
      <c r="AD59" s="106" t="s">
        <v>11</v>
      </c>
      <c r="AE59" s="6" t="s">
        <v>12</v>
      </c>
      <c r="AG59" s="106" t="s">
        <v>11</v>
      </c>
      <c r="AH59" s="106" t="s">
        <v>0</v>
      </c>
      <c r="AI59" s="106" t="s">
        <v>1</v>
      </c>
      <c r="AJ59" s="106" t="s">
        <v>2</v>
      </c>
      <c r="AK59" s="106" t="s">
        <v>3</v>
      </c>
      <c r="AL59" s="106" t="s">
        <v>4</v>
      </c>
      <c r="AM59" s="106" t="s">
        <v>5</v>
      </c>
      <c r="AN59" s="106" t="s">
        <v>6</v>
      </c>
      <c r="AO59" s="106" t="s">
        <v>7</v>
      </c>
      <c r="AP59" s="106" t="s">
        <v>8</v>
      </c>
      <c r="AQ59" s="106" t="s">
        <v>9</v>
      </c>
      <c r="AR59" s="106" t="s">
        <v>10</v>
      </c>
      <c r="AS59" s="106" t="s">
        <v>11</v>
      </c>
      <c r="AT59" s="6" t="s">
        <v>12</v>
      </c>
    </row>
    <row r="60" spans="1:46" ht="15.75" thickBot="1" x14ac:dyDescent="0.25">
      <c r="A60" s="26" t="s">
        <v>123</v>
      </c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R60" s="7"/>
      <c r="S60" s="2"/>
      <c r="T60" s="2"/>
      <c r="U60" s="2"/>
      <c r="V60" s="2"/>
      <c r="W60" s="2"/>
      <c r="X60" s="2"/>
      <c r="Y60" s="2"/>
      <c r="Z60" s="2">
        <v>2000</v>
      </c>
      <c r="AA60" s="2"/>
      <c r="AB60" s="2"/>
      <c r="AC60" s="2"/>
      <c r="AD60" s="2"/>
      <c r="AE60" s="9">
        <f t="shared" ref="AE60:AE68" si="25">SUM(S60:AD60)</f>
        <v>2000</v>
      </c>
      <c r="AG60" s="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ref="AT60:AT68" si="26">SUM(AH60:AS60)</f>
        <v>0</v>
      </c>
    </row>
    <row r="61" spans="1:46" x14ac:dyDescent="0.2">
      <c r="A61" s="26" t="s">
        <v>131</v>
      </c>
      <c r="B61" s="24"/>
      <c r="C61" s="2"/>
      <c r="D61" s="2">
        <v>106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ref="P61:P62" si="27">SUM(D61:O61)</f>
        <v>106</v>
      </c>
      <c r="R61" s="7">
        <f t="shared" ref="R61:R62" si="28">O61</f>
        <v>0</v>
      </c>
      <c r="S61" s="2"/>
      <c r="T61" s="2">
        <v>146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25"/>
        <v>146</v>
      </c>
      <c r="AG61" s="7">
        <f t="shared" ref="AG61:AG62" si="29">AD61</f>
        <v>0</v>
      </c>
      <c r="AH61" s="2"/>
      <c r="AI61" s="2">
        <v>182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26"/>
        <v>182</v>
      </c>
    </row>
    <row r="62" spans="1:46" x14ac:dyDescent="0.2">
      <c r="A62" s="107" t="s">
        <v>132</v>
      </c>
      <c r="B62" s="3"/>
      <c r="C62" s="2"/>
      <c r="D62" s="2"/>
      <c r="E62" s="2"/>
      <c r="F62" s="2"/>
      <c r="G62" s="2">
        <v>29.99</v>
      </c>
      <c r="H62" s="2"/>
      <c r="I62" s="2"/>
      <c r="J62" s="2"/>
      <c r="K62" s="2"/>
      <c r="L62" s="2"/>
      <c r="M62" s="2"/>
      <c r="N62" s="2"/>
      <c r="O62" s="2"/>
      <c r="P62" s="9">
        <f t="shared" si="27"/>
        <v>29.99</v>
      </c>
      <c r="R62" s="7">
        <f t="shared" si="28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25"/>
        <v>0</v>
      </c>
      <c r="AG62" s="7">
        <f t="shared" si="29"/>
        <v>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26"/>
        <v>0</v>
      </c>
    </row>
    <row r="63" spans="1:46" x14ac:dyDescent="0.2">
      <c r="A63" s="27" t="s">
        <v>130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ref="P63:P67" si="30">SUM(D63:O63)</f>
        <v>0</v>
      </c>
      <c r="R63" s="7">
        <f t="shared" ref="R63" si="31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si="25"/>
        <v>0</v>
      </c>
      <c r="AG63" s="7">
        <f t="shared" ref="AG63" si="32">AD63</f>
        <v>0</v>
      </c>
      <c r="AH63" s="2"/>
      <c r="AI63" s="2">
        <v>60.14</v>
      </c>
      <c r="AJ63" s="2">
        <f>-AI63</f>
        <v>-60.14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si="26"/>
        <v>0</v>
      </c>
    </row>
    <row r="64" spans="1:46" x14ac:dyDescent="0.2">
      <c r="A64" s="27" t="s">
        <v>129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30"/>
        <v>0</v>
      </c>
      <c r="R64" s="7">
        <f t="shared" ref="R64" si="33">O64</f>
        <v>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>
        <f t="shared" ref="AE64" si="34">SUM(S64:AD64)</f>
        <v>0</v>
      </c>
      <c r="AG64" s="7">
        <f t="shared" ref="AG64" si="35">AD64</f>
        <v>0</v>
      </c>
      <c r="AH64" s="2"/>
      <c r="AI64" s="2">
        <v>738.9</v>
      </c>
      <c r="AJ64" s="2">
        <f>-550.9</f>
        <v>-550.9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ref="AT64:AT65" si="36">SUM(AH64:AS64)</f>
        <v>188</v>
      </c>
    </row>
    <row r="65" spans="1:46" x14ac:dyDescent="0.2">
      <c r="A65" s="27" t="s">
        <v>133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R65" s="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/>
      <c r="AG65" s="7"/>
      <c r="AH65" s="2"/>
      <c r="AI65" s="2"/>
      <c r="AJ65" s="7">
        <f>-517</f>
        <v>-517</v>
      </c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36"/>
        <v>-517</v>
      </c>
    </row>
    <row r="66" spans="1:46" x14ac:dyDescent="0.2">
      <c r="A66" s="27" t="s">
        <v>120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30"/>
        <v>0</v>
      </c>
      <c r="R66" s="7">
        <f t="shared" ref="R66:R85" si="37">O66</f>
        <v>0</v>
      </c>
      <c r="S66" s="2"/>
      <c r="T66" s="2"/>
      <c r="U66" s="2"/>
      <c r="V66" s="2">
        <v>147.5</v>
      </c>
      <c r="W66" s="2"/>
      <c r="X66" s="2"/>
      <c r="Y66" s="2"/>
      <c r="Z66" s="2"/>
      <c r="AA66" s="2"/>
      <c r="AB66" s="2"/>
      <c r="AC66" s="2"/>
      <c r="AD66" s="2"/>
      <c r="AE66" s="9">
        <f t="shared" si="25"/>
        <v>147.5</v>
      </c>
      <c r="AG66" s="7">
        <f t="shared" ref="AG66:AG85" si="38">AD66</f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26"/>
        <v>0</v>
      </c>
    </row>
    <row r="67" spans="1:46" x14ac:dyDescent="0.2">
      <c r="A67" s="27" t="s">
        <v>121</v>
      </c>
      <c r="B67" s="3"/>
      <c r="C67" s="2">
        <v>943.69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si="30"/>
        <v>0</v>
      </c>
      <c r="R67" s="7">
        <f t="shared" si="37"/>
        <v>0</v>
      </c>
      <c r="S67" s="2"/>
      <c r="T67" s="2"/>
      <c r="U67" s="2"/>
      <c r="V67" s="2"/>
      <c r="W67" s="2"/>
      <c r="X67" s="2"/>
      <c r="Y67" s="2">
        <v>100</v>
      </c>
      <c r="Z67" s="2">
        <v>90.88</v>
      </c>
      <c r="AA67" s="2"/>
      <c r="AB67" s="2"/>
      <c r="AC67" s="2"/>
      <c r="AD67" s="2"/>
      <c r="AE67" s="9">
        <f t="shared" si="25"/>
        <v>190.88</v>
      </c>
      <c r="AG67" s="7">
        <f t="shared" si="38"/>
        <v>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26"/>
        <v>0</v>
      </c>
    </row>
    <row r="68" spans="1:46" x14ac:dyDescent="0.2">
      <c r="A68" s="27" t="s">
        <v>128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ref="P68:P85" si="39">SUM(D68:O68)</f>
        <v>0</v>
      </c>
      <c r="R68" s="7">
        <f t="shared" si="37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150</v>
      </c>
      <c r="AE68" s="9">
        <f t="shared" si="25"/>
        <v>150</v>
      </c>
      <c r="AG68" s="7">
        <f t="shared" si="38"/>
        <v>150</v>
      </c>
      <c r="AH68" s="2">
        <v>350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9">
        <f t="shared" si="26"/>
        <v>350</v>
      </c>
    </row>
    <row r="69" spans="1:46" x14ac:dyDescent="0.2">
      <c r="A69" s="27" t="s">
        <v>65</v>
      </c>
      <c r="B69" s="3"/>
      <c r="C69" s="2"/>
      <c r="D69" s="2">
        <v>280</v>
      </c>
      <c r="E69" s="2"/>
      <c r="F69" s="2">
        <v>140</v>
      </c>
      <c r="G69" s="2"/>
      <c r="H69" s="2">
        <v>2100</v>
      </c>
      <c r="I69" s="2"/>
      <c r="J69" s="2"/>
      <c r="K69" s="2"/>
      <c r="L69" s="2"/>
      <c r="M69" s="2"/>
      <c r="N69" s="2"/>
      <c r="O69" s="2"/>
      <c r="P69" s="9">
        <f t="shared" si="39"/>
        <v>2520</v>
      </c>
      <c r="R69" s="7">
        <f t="shared" si="37"/>
        <v>0</v>
      </c>
      <c r="S69" s="2"/>
      <c r="T69" s="2"/>
      <c r="U69" s="2"/>
      <c r="V69" s="2"/>
      <c r="W69" s="2"/>
      <c r="X69" s="2"/>
      <c r="Y69" s="2"/>
      <c r="Z69" s="2"/>
      <c r="AA69" s="2">
        <v>420</v>
      </c>
      <c r="AB69" s="2"/>
      <c r="AC69" s="2">
        <v>280</v>
      </c>
      <c r="AD69" s="2"/>
      <c r="AE69" s="9">
        <f>SUM(S69:AD69)</f>
        <v>700</v>
      </c>
      <c r="AG69" s="7">
        <f t="shared" si="38"/>
        <v>0</v>
      </c>
      <c r="AH69" s="2">
        <v>280</v>
      </c>
      <c r="AI69" s="2">
        <v>140</v>
      </c>
      <c r="AJ69" s="2">
        <v>140</v>
      </c>
      <c r="AK69" s="2"/>
      <c r="AL69" s="2">
        <v>280</v>
      </c>
      <c r="AM69" s="2"/>
      <c r="AN69" s="2"/>
      <c r="AO69" s="2"/>
      <c r="AP69" s="2"/>
      <c r="AQ69" s="2"/>
      <c r="AR69" s="2"/>
      <c r="AS69" s="2"/>
      <c r="AT69" s="9">
        <f>SUM(AH69:AS69)</f>
        <v>840</v>
      </c>
    </row>
    <row r="70" spans="1:46" x14ac:dyDescent="0.2">
      <c r="A70" s="27" t="s">
        <v>138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39"/>
        <v>0</v>
      </c>
      <c r="R70" s="7">
        <f t="shared" si="37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49.29</v>
      </c>
      <c r="AE70" s="9">
        <f>SUM(S70:AD70)</f>
        <v>49.29</v>
      </c>
      <c r="AG70" s="7">
        <f t="shared" ref="AG70" si="40">AD70</f>
        <v>49.29</v>
      </c>
      <c r="AH70" s="2">
        <v>814.81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814.81</v>
      </c>
    </row>
    <row r="71" spans="1:46" x14ac:dyDescent="0.2">
      <c r="A71" s="27" t="s">
        <v>137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 t="shared" si="39"/>
        <v>0</v>
      </c>
      <c r="R71" s="7">
        <f t="shared" si="37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/>
      <c r="AG71" s="7"/>
      <c r="AH71" s="2">
        <v>50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50</v>
      </c>
    </row>
    <row r="72" spans="1:46" x14ac:dyDescent="0.2">
      <c r="A72" s="27" t="s">
        <v>135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88.56</v>
      </c>
      <c r="N72" s="2">
        <v>124.14</v>
      </c>
      <c r="O72" s="2"/>
      <c r="P72" s="9">
        <f t="shared" si="39"/>
        <v>212.7</v>
      </c>
      <c r="R72" s="7">
        <f t="shared" si="37"/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>
        <f>SUM(S72:AD72)</f>
        <v>0</v>
      </c>
      <c r="AG72" s="7">
        <f t="shared" si="38"/>
        <v>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9">
        <f>SUM(AH72:AS72)</f>
        <v>0</v>
      </c>
    </row>
    <row r="73" spans="1:46" x14ac:dyDescent="0.2">
      <c r="A73" s="27" t="s">
        <v>136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R73" s="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9"/>
      <c r="AG73" s="7"/>
      <c r="AH73" s="2"/>
      <c r="AI73" s="2"/>
      <c r="AJ73" s="2">
        <v>86.35</v>
      </c>
      <c r="AK73" s="2"/>
      <c r="AL73" s="2"/>
      <c r="AM73" s="2"/>
      <c r="AN73" s="2"/>
      <c r="AO73" s="2"/>
      <c r="AP73" s="2"/>
      <c r="AQ73" s="2"/>
      <c r="AR73" s="2"/>
      <c r="AS73" s="2"/>
      <c r="AT73" s="9">
        <f t="shared" ref="AT73:AT85" si="41">SUM(AH73:AS73)</f>
        <v>86.35</v>
      </c>
    </row>
    <row r="74" spans="1:46" x14ac:dyDescent="0.2">
      <c r="A74" s="27" t="s">
        <v>117</v>
      </c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>
        <f>SUM(D74:O74)</f>
        <v>0</v>
      </c>
      <c r="R74" s="7">
        <f t="shared" ref="R74" si="42">O74</f>
        <v>0</v>
      </c>
      <c r="S74" s="2"/>
      <c r="T74" s="2">
        <v>40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9">
        <f>SUM(S74:AD74)</f>
        <v>40</v>
      </c>
      <c r="AG74" s="7">
        <f t="shared" si="38"/>
        <v>0</v>
      </c>
      <c r="AH74" s="2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9">
        <f>SUM(AH74:AS74)</f>
        <v>40</v>
      </c>
    </row>
    <row r="75" spans="1:46" x14ac:dyDescent="0.2">
      <c r="A75" s="27" t="s">
        <v>139</v>
      </c>
      <c r="B75" s="3"/>
      <c r="C75" s="2"/>
      <c r="D75" s="2"/>
      <c r="E75" s="2">
        <v>102.61</v>
      </c>
      <c r="F75" s="2">
        <v>54.48</v>
      </c>
      <c r="G75" s="2">
        <v>54.48</v>
      </c>
      <c r="H75" s="2">
        <v>54.48</v>
      </c>
      <c r="I75" s="2">
        <v>54.48</v>
      </c>
      <c r="J75" s="2">
        <v>54.48</v>
      </c>
      <c r="K75" s="2">
        <v>54.48</v>
      </c>
      <c r="L75" s="2">
        <v>54.48</v>
      </c>
      <c r="M75" s="2">
        <v>54.48</v>
      </c>
      <c r="N75" s="2">
        <v>54.48</v>
      </c>
      <c r="O75" s="2">
        <v>54.48</v>
      </c>
      <c r="P75" s="9">
        <f t="shared" si="39"/>
        <v>647.41000000000008</v>
      </c>
      <c r="R75" s="7">
        <f t="shared" si="37"/>
        <v>54.48</v>
      </c>
      <c r="S75" s="2">
        <v>54.48</v>
      </c>
      <c r="T75" s="2">
        <v>72.48</v>
      </c>
      <c r="U75" s="2">
        <v>68.48</v>
      </c>
      <c r="V75" s="2">
        <v>60</v>
      </c>
      <c r="W75" s="2">
        <v>62</v>
      </c>
      <c r="X75" s="2">
        <v>120</v>
      </c>
      <c r="Y75" s="2">
        <v>60</v>
      </c>
      <c r="Z75" s="2">
        <v>60</v>
      </c>
      <c r="AA75" s="2">
        <v>60</v>
      </c>
      <c r="AB75" s="2"/>
      <c r="AC75" s="2">
        <v>120</v>
      </c>
      <c r="AD75" s="2">
        <v>60</v>
      </c>
      <c r="AE75" s="9">
        <f t="shared" ref="AE75:AE85" si="43">SUM(S75:AD75)</f>
        <v>797.44</v>
      </c>
      <c r="AG75" s="7">
        <f t="shared" si="38"/>
        <v>60</v>
      </c>
      <c r="AH75" s="2">
        <v>60</v>
      </c>
      <c r="AI75" s="2">
        <v>60</v>
      </c>
      <c r="AJ75" s="2">
        <v>60</v>
      </c>
      <c r="AK75" s="2"/>
      <c r="AL75" s="2">
        <v>120</v>
      </c>
      <c r="AM75" s="2">
        <v>60</v>
      </c>
      <c r="AN75" s="2"/>
      <c r="AO75" s="2"/>
      <c r="AP75" s="2"/>
      <c r="AQ75" s="2"/>
      <c r="AR75" s="2"/>
      <c r="AS75" s="2"/>
      <c r="AT75" s="9">
        <f t="shared" si="41"/>
        <v>360</v>
      </c>
    </row>
    <row r="76" spans="1:46" x14ac:dyDescent="0.2">
      <c r="A76" s="27" t="s">
        <v>81</v>
      </c>
      <c r="B76" s="3"/>
      <c r="C76" s="2">
        <v>11.85</v>
      </c>
      <c r="D76" s="2"/>
      <c r="E76" s="2">
        <v>20</v>
      </c>
      <c r="F76" s="2">
        <v>300</v>
      </c>
      <c r="G76" s="2"/>
      <c r="H76" s="2"/>
      <c r="I76" s="2"/>
      <c r="J76" s="2"/>
      <c r="K76" s="2"/>
      <c r="L76" s="2"/>
      <c r="M76" s="2"/>
      <c r="N76" s="2"/>
      <c r="O76" s="2"/>
      <c r="P76" s="9">
        <f t="shared" si="39"/>
        <v>320</v>
      </c>
      <c r="R76" s="7">
        <f t="shared" si="37"/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>
        <f t="shared" si="43"/>
        <v>0</v>
      </c>
      <c r="AG76" s="7">
        <f t="shared" si="38"/>
        <v>0</v>
      </c>
      <c r="AH76" s="2"/>
      <c r="AI76" s="2"/>
      <c r="AJ76" s="2"/>
      <c r="AK76" s="2"/>
      <c r="AL76" s="2">
        <v>137.46</v>
      </c>
      <c r="AM76" s="2"/>
      <c r="AN76" s="2"/>
      <c r="AO76" s="2"/>
      <c r="AP76" s="2"/>
      <c r="AQ76" s="2"/>
      <c r="AR76" s="2"/>
      <c r="AS76" s="2"/>
      <c r="AT76" s="9">
        <f t="shared" si="41"/>
        <v>137.46</v>
      </c>
    </row>
    <row r="77" spans="1:46" x14ac:dyDescent="0.2">
      <c r="A77" s="27" t="s">
        <v>105</v>
      </c>
      <c r="B77" s="3"/>
      <c r="C77" s="2"/>
      <c r="D77" s="2"/>
      <c r="E77" s="2"/>
      <c r="F77" s="2">
        <v>87.53</v>
      </c>
      <c r="G77" s="2">
        <v>74.95</v>
      </c>
      <c r="H77" s="2">
        <v>74.95</v>
      </c>
      <c r="I77" s="2">
        <v>74.95</v>
      </c>
      <c r="J77" s="2">
        <v>74.95</v>
      </c>
      <c r="K77" s="2">
        <v>74.95</v>
      </c>
      <c r="L77" s="2">
        <v>74.95</v>
      </c>
      <c r="M77" s="2">
        <v>123.34</v>
      </c>
      <c r="N77" s="2">
        <v>124.95</v>
      </c>
      <c r="O77" s="2">
        <v>124.95</v>
      </c>
      <c r="P77" s="9">
        <f t="shared" si="39"/>
        <v>910.47000000000014</v>
      </c>
      <c r="R77" s="7">
        <f t="shared" si="37"/>
        <v>124.95</v>
      </c>
      <c r="S77" s="2">
        <v>124.95</v>
      </c>
      <c r="T77" s="2">
        <v>124.95</v>
      </c>
      <c r="U77" s="2">
        <v>124.95</v>
      </c>
      <c r="V77" s="2">
        <v>124.95</v>
      </c>
      <c r="W77" s="2">
        <v>74.95</v>
      </c>
      <c r="X77" s="2">
        <v>74.95</v>
      </c>
      <c r="Y77" s="2">
        <v>74.95</v>
      </c>
      <c r="Z77" s="2">
        <v>74.95</v>
      </c>
      <c r="AA77" s="2">
        <v>74.95</v>
      </c>
      <c r="AB77" s="2">
        <v>74.95</v>
      </c>
      <c r="AC77" s="2">
        <v>124.95</v>
      </c>
      <c r="AD77" s="2">
        <v>74.95</v>
      </c>
      <c r="AE77" s="9">
        <f t="shared" si="43"/>
        <v>1149.4000000000003</v>
      </c>
      <c r="AG77" s="7">
        <f t="shared" si="38"/>
        <v>74.95</v>
      </c>
      <c r="AH77" s="2">
        <v>74.95</v>
      </c>
      <c r="AI77" s="2">
        <v>74.95</v>
      </c>
      <c r="AJ77" s="2">
        <v>74.95</v>
      </c>
      <c r="AK77" s="2">
        <v>74.95</v>
      </c>
      <c r="AL77" s="2">
        <v>74.95</v>
      </c>
      <c r="AM77" s="2">
        <v>74.95</v>
      </c>
      <c r="AN77" s="2">
        <v>74.95</v>
      </c>
      <c r="AO77" s="2"/>
      <c r="AP77" s="2"/>
      <c r="AQ77" s="2"/>
      <c r="AR77" s="2"/>
      <c r="AS77" s="2"/>
      <c r="AT77" s="9">
        <f t="shared" si="41"/>
        <v>524.65</v>
      </c>
    </row>
    <row r="78" spans="1:46" x14ac:dyDescent="0.2">
      <c r="A78" s="27" t="s">
        <v>140</v>
      </c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R78" s="7">
        <f t="shared" si="37"/>
        <v>0</v>
      </c>
      <c r="S78" s="2"/>
      <c r="T78" s="2"/>
      <c r="U78" s="2"/>
      <c r="V78" s="2"/>
      <c r="W78" s="2">
        <v>120</v>
      </c>
      <c r="X78" s="2"/>
      <c r="Y78" s="2"/>
      <c r="Z78" s="2"/>
      <c r="AA78" s="2"/>
      <c r="AB78" s="2"/>
      <c r="AC78" s="2"/>
      <c r="AD78" s="2"/>
      <c r="AE78" s="9">
        <f t="shared" ref="AE78" si="44">SUM(S78:AD78)</f>
        <v>120</v>
      </c>
      <c r="AG78" s="7">
        <f t="shared" si="38"/>
        <v>0</v>
      </c>
      <c r="AH78" s="2"/>
      <c r="AI78" s="2"/>
      <c r="AJ78" s="2"/>
      <c r="AK78" s="2"/>
      <c r="AL78" s="2">
        <v>120</v>
      </c>
      <c r="AM78" s="2"/>
      <c r="AN78" s="2"/>
      <c r="AO78" s="2"/>
      <c r="AP78" s="2"/>
      <c r="AQ78" s="2"/>
      <c r="AR78" s="2"/>
      <c r="AS78" s="2"/>
      <c r="AT78" s="9">
        <f t="shared" si="41"/>
        <v>120</v>
      </c>
    </row>
    <row r="79" spans="1:46" ht="16.5" customHeight="1" x14ac:dyDescent="0.2">
      <c r="A79" s="27" t="s">
        <v>71</v>
      </c>
      <c r="B79" s="2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39"/>
        <v>0</v>
      </c>
      <c r="R79" s="7">
        <f t="shared" si="37"/>
        <v>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43"/>
        <v>0</v>
      </c>
      <c r="AG79" s="7">
        <f t="shared" si="38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41"/>
        <v>0</v>
      </c>
    </row>
    <row r="80" spans="1:46" ht="15.75" customHeight="1" x14ac:dyDescent="0.2">
      <c r="A80" s="25" t="s">
        <v>55</v>
      </c>
      <c r="B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39"/>
        <v>0</v>
      </c>
      <c r="R80" s="7">
        <f t="shared" si="37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43"/>
        <v>0</v>
      </c>
      <c r="AG80" s="7">
        <f t="shared" si="38"/>
        <v>0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9">
        <f t="shared" si="41"/>
        <v>0</v>
      </c>
    </row>
    <row r="81" spans="1:46" ht="15.75" customHeight="1" x14ac:dyDescent="0.2">
      <c r="A81" s="25" t="s">
        <v>98</v>
      </c>
      <c r="B81" s="3"/>
      <c r="E81" s="2">
        <v>45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9">
        <f t="shared" si="39"/>
        <v>45</v>
      </c>
      <c r="R81" s="7">
        <f t="shared" si="37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9">
        <f t="shared" si="43"/>
        <v>0</v>
      </c>
      <c r="AG81" s="7">
        <f t="shared" si="38"/>
        <v>0</v>
      </c>
      <c r="AI81" s="2"/>
      <c r="AJ81" s="2"/>
      <c r="AK81" s="2"/>
      <c r="AL81" s="2"/>
      <c r="AM81" s="2"/>
      <c r="AN81" s="2">
        <v>80</v>
      </c>
      <c r="AO81" s="2"/>
      <c r="AP81" s="2"/>
      <c r="AQ81" s="2"/>
      <c r="AR81" s="2"/>
      <c r="AS81" s="2"/>
      <c r="AT81" s="9">
        <f t="shared" si="41"/>
        <v>80</v>
      </c>
    </row>
    <row r="82" spans="1:46" ht="17.25" customHeight="1" x14ac:dyDescent="0.2">
      <c r="A82" s="15" t="s">
        <v>96</v>
      </c>
      <c r="C82" s="2"/>
      <c r="D82" s="2">
        <v>26</v>
      </c>
      <c r="E82" s="2"/>
      <c r="F82" s="2"/>
      <c r="H82" s="2"/>
      <c r="I82" s="2"/>
      <c r="J82" s="2"/>
      <c r="K82" s="2"/>
      <c r="L82" s="2"/>
      <c r="M82" s="2"/>
      <c r="N82" s="2"/>
      <c r="O82" s="2"/>
      <c r="P82" s="9">
        <f t="shared" si="39"/>
        <v>26</v>
      </c>
      <c r="R82" s="7">
        <f t="shared" si="37"/>
        <v>0</v>
      </c>
      <c r="S82" s="2"/>
      <c r="T82" s="2"/>
      <c r="U82" s="2"/>
      <c r="W82" s="2"/>
      <c r="X82" s="2"/>
      <c r="Y82" s="2"/>
      <c r="Z82" s="2"/>
      <c r="AA82" s="2"/>
      <c r="AB82" s="2"/>
      <c r="AC82" s="2"/>
      <c r="AD82" s="2"/>
      <c r="AE82" s="9">
        <f t="shared" si="43"/>
        <v>0</v>
      </c>
      <c r="AG82" s="7">
        <f t="shared" si="38"/>
        <v>0</v>
      </c>
      <c r="AH82" s="2"/>
      <c r="AI82" s="2"/>
      <c r="AJ82" s="2"/>
      <c r="AL82" s="2"/>
      <c r="AM82" s="2"/>
      <c r="AN82" s="2"/>
      <c r="AO82" s="2"/>
      <c r="AP82" s="2"/>
      <c r="AQ82" s="2"/>
      <c r="AR82" s="2"/>
      <c r="AS82" s="2"/>
      <c r="AT82" s="9">
        <f t="shared" si="41"/>
        <v>0</v>
      </c>
    </row>
    <row r="83" spans="1:46" ht="17.25" customHeight="1" x14ac:dyDescent="0.2">
      <c r="A83" s="15" t="s">
        <v>118</v>
      </c>
      <c r="C83" s="2"/>
      <c r="D83" s="2"/>
      <c r="E83" s="2">
        <v>8.42</v>
      </c>
      <c r="F83" s="2">
        <v>8.42</v>
      </c>
      <c r="H83" s="2"/>
      <c r="I83" s="2"/>
      <c r="J83" s="2">
        <v>5.18</v>
      </c>
      <c r="K83" s="2"/>
      <c r="L83" s="2"/>
      <c r="M83" s="2"/>
      <c r="N83" s="2"/>
      <c r="O83" s="2"/>
      <c r="P83" s="9">
        <f t="shared" si="39"/>
        <v>22.02</v>
      </c>
      <c r="R83" s="7">
        <f t="shared" si="37"/>
        <v>0</v>
      </c>
      <c r="S83" s="2"/>
      <c r="T83" s="2"/>
      <c r="U83" s="2"/>
      <c r="V83" s="2">
        <v>15.79</v>
      </c>
      <c r="W83" s="2">
        <v>17.95</v>
      </c>
      <c r="X83" s="2"/>
      <c r="Y83" s="2">
        <v>39.700000000000003</v>
      </c>
      <c r="Z83" s="2"/>
      <c r="AA83" s="2">
        <v>26.52</v>
      </c>
      <c r="AB83" s="2"/>
      <c r="AC83" s="2"/>
      <c r="AD83" s="2">
        <v>25</v>
      </c>
      <c r="AE83" s="9">
        <f t="shared" si="43"/>
        <v>124.96</v>
      </c>
      <c r="AG83" s="7">
        <f t="shared" si="38"/>
        <v>25</v>
      </c>
      <c r="AH83" s="2">
        <v>26.76</v>
      </c>
      <c r="AI83" s="2"/>
      <c r="AJ83" s="2">
        <v>53.91</v>
      </c>
      <c r="AK83" s="2"/>
      <c r="AL83" s="2">
        <v>18.32</v>
      </c>
      <c r="AM83" s="2">
        <v>10.199999999999999</v>
      </c>
      <c r="AN83" s="2"/>
      <c r="AO83" s="2"/>
      <c r="AP83" s="2"/>
      <c r="AQ83" s="2"/>
      <c r="AR83" s="2"/>
      <c r="AS83" s="2"/>
      <c r="AT83" s="9">
        <f t="shared" si="41"/>
        <v>109.19000000000001</v>
      </c>
    </row>
    <row r="84" spans="1:46" ht="17.25" customHeight="1" x14ac:dyDescent="0.2">
      <c r="A84" s="15" t="s">
        <v>119</v>
      </c>
      <c r="C84" s="2"/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9">
        <f t="shared" ref="P84" si="45">SUM(D84:O84)</f>
        <v>0</v>
      </c>
      <c r="R84" s="7">
        <f t="shared" ref="R84" si="46">O84</f>
        <v>0</v>
      </c>
      <c r="S84" s="2"/>
      <c r="T84" s="2"/>
      <c r="U84" s="2"/>
      <c r="V84" s="2"/>
      <c r="W84" s="2"/>
      <c r="X84" s="2">
        <v>6.47</v>
      </c>
      <c r="Y84" s="2"/>
      <c r="Z84" s="2"/>
      <c r="AA84" s="2"/>
      <c r="AB84" s="2"/>
      <c r="AC84" s="2">
        <v>9.6999999999999993</v>
      </c>
      <c r="AD84" s="2"/>
      <c r="AE84" s="9">
        <f t="shared" ref="AE84" si="47">SUM(S84:AD84)</f>
        <v>16.169999999999998</v>
      </c>
      <c r="AG84" s="7">
        <f t="shared" si="38"/>
        <v>0</v>
      </c>
      <c r="AH84" s="2"/>
      <c r="AI84" s="2"/>
      <c r="AJ84" s="2">
        <v>3.78</v>
      </c>
      <c r="AK84" s="2"/>
      <c r="AL84" s="2">
        <v>8.14</v>
      </c>
      <c r="AM84" s="2"/>
      <c r="AN84" s="2">
        <v>7.56</v>
      </c>
      <c r="AO84" s="2"/>
      <c r="AP84" s="2"/>
      <c r="AQ84" s="2"/>
      <c r="AR84" s="2"/>
      <c r="AS84" s="2"/>
      <c r="AT84" s="9">
        <f t="shared" si="41"/>
        <v>19.48</v>
      </c>
    </row>
    <row r="85" spans="1:46" ht="15" customHeight="1" thickBot="1" x14ac:dyDescent="0.25">
      <c r="A85" s="15" t="s">
        <v>141</v>
      </c>
      <c r="C85" s="2">
        <v>130</v>
      </c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9">
        <f t="shared" si="39"/>
        <v>0</v>
      </c>
      <c r="R85" s="7">
        <f t="shared" si="37"/>
        <v>0</v>
      </c>
      <c r="S85" s="2"/>
      <c r="T85" s="2"/>
      <c r="U85" s="2"/>
      <c r="W85" s="2"/>
      <c r="X85" s="2"/>
      <c r="Y85" s="2"/>
      <c r="Z85" s="2"/>
      <c r="AA85" s="2"/>
      <c r="AB85" s="2"/>
      <c r="AC85" s="2"/>
      <c r="AD85" s="2"/>
      <c r="AE85" s="9">
        <f t="shared" si="43"/>
        <v>0</v>
      </c>
      <c r="AG85" s="7">
        <f t="shared" si="38"/>
        <v>0</v>
      </c>
      <c r="AH85" s="2"/>
      <c r="AI85" s="2">
        <v>140.01</v>
      </c>
      <c r="AJ85" s="2">
        <v>405.05</v>
      </c>
      <c r="AL85" s="2">
        <v>91.82</v>
      </c>
      <c r="AM85" s="2">
        <v>150.30000000000001</v>
      </c>
      <c r="AN85" s="2">
        <v>218.08</v>
      </c>
      <c r="AO85" s="2"/>
      <c r="AP85" s="2"/>
      <c r="AQ85" s="2"/>
      <c r="AR85" s="2"/>
      <c r="AS85" s="2"/>
      <c r="AT85" s="9">
        <f t="shared" si="41"/>
        <v>1005.2599999999999</v>
      </c>
    </row>
    <row r="86" spans="1:46" ht="16.5" thickBot="1" x14ac:dyDescent="0.3">
      <c r="A86" s="62" t="s">
        <v>15</v>
      </c>
      <c r="B86" s="14"/>
      <c r="C86" s="31">
        <f>SUM(C60:C85)</f>
        <v>1085.54</v>
      </c>
      <c r="D86" s="31">
        <f t="shared" ref="D86:P86" si="48">SUM(D60:D85)</f>
        <v>412</v>
      </c>
      <c r="E86" s="31">
        <f t="shared" si="48"/>
        <v>176.03</v>
      </c>
      <c r="F86" s="31">
        <f t="shared" si="48"/>
        <v>590.42999999999995</v>
      </c>
      <c r="G86" s="31">
        <f t="shared" si="48"/>
        <v>159.42000000000002</v>
      </c>
      <c r="H86" s="31">
        <f t="shared" si="48"/>
        <v>2229.4299999999998</v>
      </c>
      <c r="I86" s="31">
        <f t="shared" si="48"/>
        <v>129.43</v>
      </c>
      <c r="J86" s="31">
        <f t="shared" si="48"/>
        <v>134.61000000000001</v>
      </c>
      <c r="K86" s="31">
        <f t="shared" si="48"/>
        <v>129.43</v>
      </c>
      <c r="L86" s="31">
        <f t="shared" si="48"/>
        <v>129.43</v>
      </c>
      <c r="M86" s="31">
        <f t="shared" si="48"/>
        <v>266.38</v>
      </c>
      <c r="N86" s="31">
        <f t="shared" si="48"/>
        <v>303.57</v>
      </c>
      <c r="O86" s="31">
        <f t="shared" si="48"/>
        <v>179.43</v>
      </c>
      <c r="P86" s="31">
        <f t="shared" si="48"/>
        <v>4839.59</v>
      </c>
      <c r="R86" s="31">
        <f>SUM(R60:R85)</f>
        <v>179.43</v>
      </c>
      <c r="S86" s="31">
        <f t="shared" ref="S86:AE86" si="49">SUM(S60:S85)</f>
        <v>179.43</v>
      </c>
      <c r="T86" s="31">
        <f t="shared" si="49"/>
        <v>383.43</v>
      </c>
      <c r="U86" s="31">
        <f t="shared" si="49"/>
        <v>193.43</v>
      </c>
      <c r="V86" s="31">
        <f t="shared" si="49"/>
        <v>348.24</v>
      </c>
      <c r="W86" s="31">
        <f t="shared" si="49"/>
        <v>274.89999999999998</v>
      </c>
      <c r="X86" s="31">
        <f t="shared" si="49"/>
        <v>201.42</v>
      </c>
      <c r="Y86" s="31">
        <f t="shared" si="49"/>
        <v>274.64999999999998</v>
      </c>
      <c r="Z86" s="31">
        <f t="shared" si="49"/>
        <v>2225.83</v>
      </c>
      <c r="AA86" s="31">
        <f t="shared" si="49"/>
        <v>581.47</v>
      </c>
      <c r="AB86" s="31">
        <f t="shared" si="49"/>
        <v>74.95</v>
      </c>
      <c r="AC86" s="31">
        <f t="shared" si="49"/>
        <v>534.65000000000009</v>
      </c>
      <c r="AD86" s="31">
        <f t="shared" si="49"/>
        <v>359.23999999999995</v>
      </c>
      <c r="AE86" s="31">
        <f t="shared" si="49"/>
        <v>5631.6400000000012</v>
      </c>
      <c r="AG86" s="31">
        <f>SUM(AG60:AG85)</f>
        <v>359.23999999999995</v>
      </c>
      <c r="AH86" s="31">
        <f t="shared" ref="AH86:AS86" si="50">SUM(AH60:AH85)</f>
        <v>1696.52</v>
      </c>
      <c r="AI86" s="31">
        <f t="shared" si="50"/>
        <v>1396</v>
      </c>
      <c r="AJ86" s="31">
        <f t="shared" si="50"/>
        <v>-303.99999999999994</v>
      </c>
      <c r="AK86" s="31">
        <f t="shared" si="50"/>
        <v>74.95</v>
      </c>
      <c r="AL86" s="31">
        <f t="shared" si="50"/>
        <v>850.69</v>
      </c>
      <c r="AM86" s="31">
        <f t="shared" si="50"/>
        <v>295.45</v>
      </c>
      <c r="AN86" s="31">
        <f t="shared" si="50"/>
        <v>380.59000000000003</v>
      </c>
      <c r="AO86" s="31">
        <f t="shared" si="50"/>
        <v>0</v>
      </c>
      <c r="AP86" s="31">
        <f t="shared" si="50"/>
        <v>0</v>
      </c>
      <c r="AQ86" s="31">
        <f t="shared" si="50"/>
        <v>0</v>
      </c>
      <c r="AR86" s="31">
        <f t="shared" si="50"/>
        <v>0</v>
      </c>
      <c r="AS86" s="31">
        <f t="shared" si="50"/>
        <v>0</v>
      </c>
      <c r="AT86" s="67">
        <f>SUM(AT60:AT85)</f>
        <v>4390.2</v>
      </c>
    </row>
    <row r="87" spans="1:46" ht="10.5" customHeight="1" thickBo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6" ht="18" customHeight="1" x14ac:dyDescent="0.25">
      <c r="A88" s="38" t="s">
        <v>113</v>
      </c>
      <c r="B88" s="28"/>
      <c r="C88" s="18">
        <f>5358.25-C1+1035.99</f>
        <v>2250.2399999999998</v>
      </c>
      <c r="D88" s="18">
        <f>C91</f>
        <v>2125.6999999999998</v>
      </c>
      <c r="E88" s="18">
        <f>D91</f>
        <v>3732.7</v>
      </c>
      <c r="F88" s="18">
        <f t="shared" ref="F88:L88" si="51">E91</f>
        <v>4021.98</v>
      </c>
      <c r="G88" s="18">
        <f>F91</f>
        <v>4227.5</v>
      </c>
      <c r="H88" s="18">
        <f>G91</f>
        <v>4446.58</v>
      </c>
      <c r="I88" s="18">
        <f t="shared" si="51"/>
        <v>2395.65</v>
      </c>
      <c r="J88" s="18">
        <f t="shared" si="51"/>
        <v>2702.2200000000003</v>
      </c>
      <c r="K88" s="18">
        <f t="shared" si="51"/>
        <v>2862.61</v>
      </c>
      <c r="L88" s="18">
        <f t="shared" si="51"/>
        <v>2819.1800000000003</v>
      </c>
      <c r="M88" s="18">
        <f>L91</f>
        <v>2771.7500000000005</v>
      </c>
      <c r="N88" s="18">
        <f>M91</f>
        <v>2789.0200000000004</v>
      </c>
      <c r="O88" s="19">
        <f>N91</f>
        <v>2485.4500000000003</v>
      </c>
      <c r="R88" s="18">
        <f>O88</f>
        <v>2485.4500000000003</v>
      </c>
      <c r="S88" s="18">
        <f>R91</f>
        <v>2566.0200000000004</v>
      </c>
      <c r="T88" s="18">
        <f>S91</f>
        <v>2763.7100000000005</v>
      </c>
      <c r="U88" s="18">
        <f t="shared" ref="U88" si="52">T91</f>
        <v>2655.2800000000007</v>
      </c>
      <c r="V88" s="18">
        <f>U91</f>
        <v>3753.7100000000009</v>
      </c>
      <c r="W88" s="18">
        <f>V91</f>
        <v>3606.9700000000012</v>
      </c>
      <c r="X88" s="18">
        <f t="shared" ref="X88" si="53">W91</f>
        <v>3371.0700000000011</v>
      </c>
      <c r="Y88" s="18">
        <f t="shared" ref="Y88" si="54">X91</f>
        <v>3409.650000000001</v>
      </c>
      <c r="Z88" s="18">
        <f t="shared" ref="Z88" si="55">Y91</f>
        <v>4002.5000000000014</v>
      </c>
      <c r="AA88" s="18">
        <f t="shared" ref="AA88" si="56">Z91</f>
        <v>2260.6700000000019</v>
      </c>
      <c r="AB88" s="18">
        <f>AA91</f>
        <v>2426.6700000000019</v>
      </c>
      <c r="AC88" s="18">
        <f>AB91</f>
        <v>2568.2200000000021</v>
      </c>
      <c r="AD88" s="19">
        <f>AC91</f>
        <v>2383.070000000002</v>
      </c>
      <c r="AG88" s="18">
        <f>AD88</f>
        <v>2383.070000000002</v>
      </c>
      <c r="AH88" s="18">
        <f>AG91</f>
        <v>2550.8300000000022</v>
      </c>
      <c r="AI88" s="18">
        <f>AH91</f>
        <v>3037.8700000000022</v>
      </c>
      <c r="AJ88" s="18">
        <f t="shared" ref="AJ88" si="57">AI91</f>
        <v>1716.8700000000022</v>
      </c>
      <c r="AK88" s="18">
        <f>AJ91</f>
        <v>3117.0700000000024</v>
      </c>
      <c r="AL88" s="18">
        <f>AK91</f>
        <v>3926.6200000000026</v>
      </c>
      <c r="AM88" s="18">
        <f t="shared" ref="AM88" si="58">AL91</f>
        <v>3115.9300000000026</v>
      </c>
      <c r="AN88" s="18">
        <f t="shared" ref="AN88" si="59">AM91</f>
        <v>3896.4800000000023</v>
      </c>
      <c r="AO88" s="18">
        <f t="shared" ref="AO88" si="60">AN91</f>
        <v>5076.4400000000023</v>
      </c>
      <c r="AP88" s="18">
        <f t="shared" ref="AP88" si="61">AO91</f>
        <v>5076.4400000000023</v>
      </c>
      <c r="AQ88" s="18">
        <f>AP91</f>
        <v>5076.4400000000023</v>
      </c>
      <c r="AR88" s="18">
        <f>AQ91</f>
        <v>5076.4400000000023</v>
      </c>
      <c r="AS88" s="19">
        <f>AR91</f>
        <v>5076.4400000000023</v>
      </c>
    </row>
    <row r="89" spans="1:46" x14ac:dyDescent="0.2">
      <c r="A89" s="27" t="s">
        <v>42</v>
      </c>
      <c r="B89" s="3"/>
      <c r="C89" s="2">
        <f t="shared" ref="C89:O89" si="62">C57</f>
        <v>961</v>
      </c>
      <c r="D89" s="2">
        <f t="shared" si="62"/>
        <v>2019</v>
      </c>
      <c r="E89" s="2">
        <f t="shared" si="62"/>
        <v>465.31</v>
      </c>
      <c r="F89" s="2">
        <f t="shared" si="62"/>
        <v>795.94999999999993</v>
      </c>
      <c r="G89" s="2">
        <f t="shared" si="62"/>
        <v>378.5</v>
      </c>
      <c r="H89" s="2">
        <f t="shared" si="62"/>
        <v>178.5</v>
      </c>
      <c r="I89" s="2">
        <f t="shared" si="62"/>
        <v>436</v>
      </c>
      <c r="J89" s="2">
        <f t="shared" si="62"/>
        <v>295</v>
      </c>
      <c r="K89" s="2">
        <f t="shared" si="62"/>
        <v>86</v>
      </c>
      <c r="L89" s="2">
        <f t="shared" si="62"/>
        <v>82</v>
      </c>
      <c r="M89" s="2">
        <f t="shared" si="62"/>
        <v>283.64999999999998</v>
      </c>
      <c r="N89" s="2">
        <f t="shared" si="62"/>
        <v>0</v>
      </c>
      <c r="O89" s="9">
        <f t="shared" si="62"/>
        <v>260</v>
      </c>
      <c r="R89" s="2">
        <f t="shared" ref="R89:AD89" si="63">R57</f>
        <v>260</v>
      </c>
      <c r="S89" s="2">
        <f t="shared" si="63"/>
        <v>377.12</v>
      </c>
      <c r="T89" s="2">
        <f t="shared" si="63"/>
        <v>275</v>
      </c>
      <c r="U89" s="2">
        <f t="shared" si="63"/>
        <v>1291.8600000000001</v>
      </c>
      <c r="V89" s="2">
        <f t="shared" si="63"/>
        <v>201.5</v>
      </c>
      <c r="W89" s="2">
        <f t="shared" si="63"/>
        <v>39</v>
      </c>
      <c r="X89" s="2">
        <f t="shared" si="63"/>
        <v>240</v>
      </c>
      <c r="Y89" s="2">
        <f t="shared" si="63"/>
        <v>867.5</v>
      </c>
      <c r="Z89" s="2">
        <f t="shared" si="63"/>
        <v>484</v>
      </c>
      <c r="AA89" s="2">
        <f t="shared" si="63"/>
        <v>747.47</v>
      </c>
      <c r="AB89" s="2">
        <f t="shared" si="63"/>
        <v>216.5</v>
      </c>
      <c r="AC89" s="2">
        <f t="shared" si="63"/>
        <v>349.5</v>
      </c>
      <c r="AD89" s="9">
        <f t="shared" si="63"/>
        <v>527</v>
      </c>
      <c r="AG89" s="2">
        <f t="shared" ref="AG89:AS89" si="64">AG57</f>
        <v>527</v>
      </c>
      <c r="AH89" s="2">
        <f t="shared" si="64"/>
        <v>2183.56</v>
      </c>
      <c r="AI89" s="2">
        <f t="shared" si="64"/>
        <v>75</v>
      </c>
      <c r="AJ89" s="2">
        <f t="shared" si="64"/>
        <v>1096.2</v>
      </c>
      <c r="AK89" s="2">
        <f t="shared" si="64"/>
        <v>884.5</v>
      </c>
      <c r="AL89" s="2">
        <f t="shared" si="64"/>
        <v>40</v>
      </c>
      <c r="AM89" s="2">
        <f t="shared" si="64"/>
        <v>1076</v>
      </c>
      <c r="AN89" s="2">
        <f t="shared" si="64"/>
        <v>1560.55</v>
      </c>
      <c r="AO89" s="2">
        <f t="shared" si="64"/>
        <v>0</v>
      </c>
      <c r="AP89" s="2">
        <f t="shared" si="64"/>
        <v>0</v>
      </c>
      <c r="AQ89" s="2">
        <f t="shared" si="64"/>
        <v>0</v>
      </c>
      <c r="AR89" s="2">
        <f t="shared" si="64"/>
        <v>0</v>
      </c>
      <c r="AS89" s="9">
        <f t="shared" si="64"/>
        <v>0</v>
      </c>
    </row>
    <row r="90" spans="1:46" ht="15" customHeight="1" thickBot="1" x14ac:dyDescent="0.3">
      <c r="A90" s="40" t="s">
        <v>43</v>
      </c>
      <c r="B90" s="68"/>
      <c r="C90" s="69">
        <f t="shared" ref="C90:O90" si="65">C86</f>
        <v>1085.54</v>
      </c>
      <c r="D90" s="69">
        <f t="shared" si="65"/>
        <v>412</v>
      </c>
      <c r="E90" s="69">
        <f t="shared" si="65"/>
        <v>176.03</v>
      </c>
      <c r="F90" s="69">
        <f t="shared" si="65"/>
        <v>590.42999999999995</v>
      </c>
      <c r="G90" s="69">
        <f t="shared" si="65"/>
        <v>159.42000000000002</v>
      </c>
      <c r="H90" s="69">
        <f t="shared" si="65"/>
        <v>2229.4299999999998</v>
      </c>
      <c r="I90" s="69">
        <f t="shared" si="65"/>
        <v>129.43</v>
      </c>
      <c r="J90" s="69">
        <f t="shared" si="65"/>
        <v>134.61000000000001</v>
      </c>
      <c r="K90" s="69">
        <f t="shared" si="65"/>
        <v>129.43</v>
      </c>
      <c r="L90" s="69">
        <f t="shared" si="65"/>
        <v>129.43</v>
      </c>
      <c r="M90" s="69">
        <f t="shared" si="65"/>
        <v>266.38</v>
      </c>
      <c r="N90" s="69">
        <f t="shared" ref="N90" si="66">N86</f>
        <v>303.57</v>
      </c>
      <c r="O90" s="70">
        <f t="shared" si="65"/>
        <v>179.43</v>
      </c>
      <c r="R90" s="69">
        <f t="shared" ref="R90:AD90" si="67">R86</f>
        <v>179.43</v>
      </c>
      <c r="S90" s="69">
        <f t="shared" si="67"/>
        <v>179.43</v>
      </c>
      <c r="T90" s="69">
        <f t="shared" si="67"/>
        <v>383.43</v>
      </c>
      <c r="U90" s="69">
        <f t="shared" si="67"/>
        <v>193.43</v>
      </c>
      <c r="V90" s="69">
        <f t="shared" si="67"/>
        <v>348.24</v>
      </c>
      <c r="W90" s="69">
        <f t="shared" si="67"/>
        <v>274.89999999999998</v>
      </c>
      <c r="X90" s="69">
        <f t="shared" si="67"/>
        <v>201.42</v>
      </c>
      <c r="Y90" s="69">
        <f t="shared" si="67"/>
        <v>274.64999999999998</v>
      </c>
      <c r="Z90" s="69">
        <f t="shared" si="67"/>
        <v>2225.83</v>
      </c>
      <c r="AA90" s="69">
        <f t="shared" si="67"/>
        <v>581.47</v>
      </c>
      <c r="AB90" s="69">
        <f t="shared" si="67"/>
        <v>74.95</v>
      </c>
      <c r="AC90" s="69">
        <f t="shared" si="67"/>
        <v>534.65000000000009</v>
      </c>
      <c r="AD90" s="70">
        <f t="shared" si="67"/>
        <v>359.23999999999995</v>
      </c>
      <c r="AG90" s="69">
        <f t="shared" ref="AG90:AS90" si="68">AG86</f>
        <v>359.23999999999995</v>
      </c>
      <c r="AH90" s="69">
        <f t="shared" si="68"/>
        <v>1696.52</v>
      </c>
      <c r="AI90" s="69">
        <f t="shared" si="68"/>
        <v>1396</v>
      </c>
      <c r="AJ90" s="69">
        <f t="shared" si="68"/>
        <v>-303.99999999999994</v>
      </c>
      <c r="AK90" s="69">
        <f t="shared" si="68"/>
        <v>74.95</v>
      </c>
      <c r="AL90" s="69">
        <f t="shared" si="68"/>
        <v>850.69</v>
      </c>
      <c r="AM90" s="69">
        <f t="shared" si="68"/>
        <v>295.45</v>
      </c>
      <c r="AN90" s="69">
        <f t="shared" si="68"/>
        <v>380.59000000000003</v>
      </c>
      <c r="AO90" s="69">
        <f t="shared" si="68"/>
        <v>0</v>
      </c>
      <c r="AP90" s="69">
        <f t="shared" si="68"/>
        <v>0</v>
      </c>
      <c r="AQ90" s="69">
        <f t="shared" si="68"/>
        <v>0</v>
      </c>
      <c r="AR90" s="69">
        <f t="shared" si="68"/>
        <v>0</v>
      </c>
      <c r="AS90" s="70">
        <f t="shared" si="68"/>
        <v>0</v>
      </c>
    </row>
    <row r="91" spans="1:46" ht="16.5" thickBot="1" x14ac:dyDescent="0.3">
      <c r="A91" s="108" t="s">
        <v>46</v>
      </c>
      <c r="B91" s="109"/>
      <c r="C91" s="17">
        <f t="shared" ref="C91:O91" si="69">C88+C89-C90</f>
        <v>2125.6999999999998</v>
      </c>
      <c r="D91" s="17">
        <f t="shared" si="69"/>
        <v>3732.7</v>
      </c>
      <c r="E91" s="17">
        <f t="shared" si="69"/>
        <v>4021.98</v>
      </c>
      <c r="F91" s="17">
        <f t="shared" si="69"/>
        <v>4227.5</v>
      </c>
      <c r="G91" s="17">
        <f t="shared" si="69"/>
        <v>4446.58</v>
      </c>
      <c r="H91" s="17">
        <f t="shared" si="69"/>
        <v>2395.65</v>
      </c>
      <c r="I91" s="17">
        <f t="shared" si="69"/>
        <v>2702.2200000000003</v>
      </c>
      <c r="J91" s="17">
        <f t="shared" si="69"/>
        <v>2862.61</v>
      </c>
      <c r="K91" s="17">
        <f t="shared" si="69"/>
        <v>2819.1800000000003</v>
      </c>
      <c r="L91" s="17">
        <f t="shared" si="69"/>
        <v>2771.7500000000005</v>
      </c>
      <c r="M91" s="17">
        <f t="shared" si="69"/>
        <v>2789.0200000000004</v>
      </c>
      <c r="N91" s="17">
        <f t="shared" ref="N91" si="70">N88+N89-N90</f>
        <v>2485.4500000000003</v>
      </c>
      <c r="O91" s="66">
        <f t="shared" si="69"/>
        <v>2566.0200000000004</v>
      </c>
      <c r="P91" s="4"/>
      <c r="R91" s="17">
        <f t="shared" ref="R91:AD91" si="71">R88+R89-R90</f>
        <v>2566.0200000000004</v>
      </c>
      <c r="S91" s="17">
        <f t="shared" si="71"/>
        <v>2763.7100000000005</v>
      </c>
      <c r="T91" s="17">
        <f t="shared" si="71"/>
        <v>2655.2800000000007</v>
      </c>
      <c r="U91" s="17">
        <f t="shared" si="71"/>
        <v>3753.7100000000009</v>
      </c>
      <c r="V91" s="17">
        <f t="shared" si="71"/>
        <v>3606.9700000000012</v>
      </c>
      <c r="W91" s="17">
        <f t="shared" si="71"/>
        <v>3371.0700000000011</v>
      </c>
      <c r="X91" s="17">
        <f t="shared" si="71"/>
        <v>3409.650000000001</v>
      </c>
      <c r="Y91" s="17">
        <f t="shared" si="71"/>
        <v>4002.5000000000014</v>
      </c>
      <c r="Z91" s="17">
        <f t="shared" si="71"/>
        <v>2260.6700000000019</v>
      </c>
      <c r="AA91" s="17">
        <f t="shared" si="71"/>
        <v>2426.6700000000019</v>
      </c>
      <c r="AB91" s="17">
        <f t="shared" si="71"/>
        <v>2568.2200000000021</v>
      </c>
      <c r="AC91" s="17">
        <f t="shared" si="71"/>
        <v>2383.070000000002</v>
      </c>
      <c r="AD91" s="66">
        <f t="shared" si="71"/>
        <v>2550.8300000000022</v>
      </c>
      <c r="AE91" s="4"/>
      <c r="AG91" s="17">
        <f t="shared" ref="AG91:AS91" si="72">AG88+AG89-AG90</f>
        <v>2550.8300000000022</v>
      </c>
      <c r="AH91" s="17">
        <f t="shared" si="72"/>
        <v>3037.8700000000022</v>
      </c>
      <c r="AI91" s="17">
        <f t="shared" si="72"/>
        <v>1716.8700000000022</v>
      </c>
      <c r="AJ91" s="17">
        <f t="shared" si="72"/>
        <v>3117.0700000000024</v>
      </c>
      <c r="AK91" s="17">
        <f t="shared" si="72"/>
        <v>3926.6200000000026</v>
      </c>
      <c r="AL91" s="17">
        <f t="shared" si="72"/>
        <v>3115.9300000000026</v>
      </c>
      <c r="AM91" s="17">
        <f t="shared" si="72"/>
        <v>3896.4800000000023</v>
      </c>
      <c r="AN91" s="17">
        <f t="shared" si="72"/>
        <v>5076.4400000000023</v>
      </c>
      <c r="AO91" s="17">
        <f t="shared" si="72"/>
        <v>5076.4400000000023</v>
      </c>
      <c r="AP91" s="17">
        <f t="shared" si="72"/>
        <v>5076.4400000000023</v>
      </c>
      <c r="AQ91" s="17">
        <f t="shared" si="72"/>
        <v>5076.4400000000023</v>
      </c>
      <c r="AR91" s="17">
        <f t="shared" si="72"/>
        <v>5076.4400000000023</v>
      </c>
      <c r="AS91" s="66">
        <f t="shared" si="72"/>
        <v>5076.4400000000023</v>
      </c>
      <c r="AT91" s="4"/>
    </row>
    <row r="93" spans="1:46" x14ac:dyDescent="0.2">
      <c r="A93" s="15" t="s">
        <v>99</v>
      </c>
      <c r="C93" s="90">
        <f t="shared" ref="C93:O93" si="73">$C$1</f>
        <v>4144</v>
      </c>
      <c r="D93" s="90">
        <f t="shared" si="73"/>
        <v>4144</v>
      </c>
      <c r="E93" s="90">
        <f t="shared" si="73"/>
        <v>4144</v>
      </c>
      <c r="F93" s="90">
        <f t="shared" si="73"/>
        <v>4144</v>
      </c>
      <c r="G93" s="90">
        <f t="shared" si="73"/>
        <v>4144</v>
      </c>
      <c r="H93" s="90">
        <f t="shared" si="73"/>
        <v>4144</v>
      </c>
      <c r="I93" s="90">
        <f t="shared" si="73"/>
        <v>4144</v>
      </c>
      <c r="J93" s="90">
        <f t="shared" si="73"/>
        <v>4144</v>
      </c>
      <c r="K93" s="90">
        <f t="shared" si="73"/>
        <v>4144</v>
      </c>
      <c r="L93" s="90">
        <f t="shared" si="73"/>
        <v>4144</v>
      </c>
      <c r="M93" s="90">
        <f t="shared" si="73"/>
        <v>4144</v>
      </c>
      <c r="N93" s="90">
        <f t="shared" si="73"/>
        <v>4144</v>
      </c>
      <c r="O93" s="90">
        <f t="shared" si="73"/>
        <v>4144</v>
      </c>
      <c r="P93" s="89"/>
      <c r="R93" s="90">
        <f t="shared" ref="R93:AD93" si="74">$C$1</f>
        <v>4144</v>
      </c>
      <c r="S93" s="90">
        <f t="shared" si="74"/>
        <v>4144</v>
      </c>
      <c r="T93" s="90">
        <f t="shared" si="74"/>
        <v>4144</v>
      </c>
      <c r="U93" s="90">
        <f t="shared" si="74"/>
        <v>4144</v>
      </c>
      <c r="V93" s="90">
        <f t="shared" si="74"/>
        <v>4144</v>
      </c>
      <c r="W93" s="90">
        <f t="shared" si="74"/>
        <v>4144</v>
      </c>
      <c r="X93" s="90">
        <f t="shared" si="74"/>
        <v>4144</v>
      </c>
      <c r="Y93" s="90">
        <f t="shared" si="74"/>
        <v>4144</v>
      </c>
      <c r="Z93" s="90">
        <f t="shared" si="74"/>
        <v>4144</v>
      </c>
      <c r="AA93" s="90">
        <f t="shared" si="74"/>
        <v>4144</v>
      </c>
      <c r="AB93" s="90">
        <f t="shared" si="74"/>
        <v>4144</v>
      </c>
      <c r="AC93" s="90">
        <f t="shared" si="74"/>
        <v>4144</v>
      </c>
      <c r="AD93" s="90">
        <f t="shared" si="74"/>
        <v>4144</v>
      </c>
      <c r="AE93" s="89"/>
      <c r="AG93" s="90">
        <f t="shared" ref="AG93:AS93" si="75">$C$1</f>
        <v>4144</v>
      </c>
      <c r="AH93" s="90">
        <f t="shared" si="75"/>
        <v>4144</v>
      </c>
      <c r="AI93" s="90">
        <f t="shared" si="75"/>
        <v>4144</v>
      </c>
      <c r="AJ93" s="90">
        <f t="shared" si="75"/>
        <v>4144</v>
      </c>
      <c r="AK93" s="90">
        <f t="shared" si="75"/>
        <v>4144</v>
      </c>
      <c r="AL93" s="90">
        <f t="shared" si="75"/>
        <v>4144</v>
      </c>
      <c r="AM93" s="90">
        <f t="shared" si="75"/>
        <v>4144</v>
      </c>
      <c r="AN93" s="90">
        <f t="shared" si="75"/>
        <v>4144</v>
      </c>
      <c r="AO93" s="90">
        <f t="shared" si="75"/>
        <v>4144</v>
      </c>
      <c r="AP93" s="90">
        <f t="shared" si="75"/>
        <v>4144</v>
      </c>
      <c r="AQ93" s="90">
        <f t="shared" si="75"/>
        <v>4144</v>
      </c>
      <c r="AR93" s="90">
        <f t="shared" si="75"/>
        <v>4144</v>
      </c>
      <c r="AS93" s="90">
        <f t="shared" si="75"/>
        <v>4144</v>
      </c>
      <c r="AT93" s="89"/>
    </row>
    <row r="94" spans="1:46" ht="15.75" thickBot="1" x14ac:dyDescent="0.25">
      <c r="A94" s="15" t="s">
        <v>100</v>
      </c>
      <c r="C94" s="91">
        <f>C93+C91</f>
        <v>6269.7</v>
      </c>
      <c r="D94" s="91">
        <f t="shared" ref="D94:O94" si="76">D93+D91</f>
        <v>7876.7</v>
      </c>
      <c r="E94" s="91">
        <f t="shared" si="76"/>
        <v>8165.98</v>
      </c>
      <c r="F94" s="91">
        <f t="shared" si="76"/>
        <v>8371.5</v>
      </c>
      <c r="G94" s="91">
        <f t="shared" si="76"/>
        <v>8590.58</v>
      </c>
      <c r="H94" s="91">
        <f t="shared" si="76"/>
        <v>6539.65</v>
      </c>
      <c r="I94" s="91">
        <f t="shared" si="76"/>
        <v>6846.22</v>
      </c>
      <c r="J94" s="91">
        <f t="shared" si="76"/>
        <v>7006.6100000000006</v>
      </c>
      <c r="K94" s="91">
        <f t="shared" si="76"/>
        <v>6963.18</v>
      </c>
      <c r="L94" s="91">
        <f t="shared" si="76"/>
        <v>6915.75</v>
      </c>
      <c r="M94" s="91">
        <f t="shared" si="76"/>
        <v>6933.02</v>
      </c>
      <c r="N94" s="91">
        <f t="shared" ref="N94" si="77">N93+N91</f>
        <v>6629.4500000000007</v>
      </c>
      <c r="O94" s="91">
        <f t="shared" si="76"/>
        <v>6710.02</v>
      </c>
      <c r="R94" s="91">
        <f>R93+R91</f>
        <v>6710.02</v>
      </c>
      <c r="S94" s="91">
        <f t="shared" ref="S94:AD94" si="78">S93+S91</f>
        <v>6907.7100000000009</v>
      </c>
      <c r="T94" s="91">
        <f t="shared" si="78"/>
        <v>6799.2800000000007</v>
      </c>
      <c r="U94" s="91">
        <f t="shared" si="78"/>
        <v>7897.7100000000009</v>
      </c>
      <c r="V94" s="91">
        <f t="shared" si="78"/>
        <v>7750.9700000000012</v>
      </c>
      <c r="W94" s="91">
        <f t="shared" si="78"/>
        <v>7515.0700000000015</v>
      </c>
      <c r="X94" s="91">
        <f t="shared" si="78"/>
        <v>7553.6500000000015</v>
      </c>
      <c r="Y94" s="91">
        <f t="shared" si="78"/>
        <v>8146.5000000000018</v>
      </c>
      <c r="Z94" s="91">
        <f t="shared" si="78"/>
        <v>6404.6700000000019</v>
      </c>
      <c r="AA94" s="91">
        <f t="shared" si="78"/>
        <v>6570.6700000000019</v>
      </c>
      <c r="AB94" s="91">
        <f t="shared" si="78"/>
        <v>6712.2200000000021</v>
      </c>
      <c r="AC94" s="91">
        <f t="shared" si="78"/>
        <v>6527.0700000000015</v>
      </c>
      <c r="AD94" s="91">
        <f t="shared" si="78"/>
        <v>6694.8300000000017</v>
      </c>
      <c r="AG94" s="91">
        <f>AG93+AG91</f>
        <v>6694.8300000000017</v>
      </c>
      <c r="AH94" s="91">
        <f t="shared" ref="AH94:AS94" si="79">AH93+AH91</f>
        <v>7181.8700000000026</v>
      </c>
      <c r="AI94" s="91">
        <f t="shared" si="79"/>
        <v>5860.8700000000026</v>
      </c>
      <c r="AJ94" s="91">
        <f t="shared" si="79"/>
        <v>7261.0700000000024</v>
      </c>
      <c r="AK94" s="91">
        <f t="shared" si="79"/>
        <v>8070.6200000000026</v>
      </c>
      <c r="AL94" s="91">
        <f t="shared" si="79"/>
        <v>7259.9300000000021</v>
      </c>
      <c r="AM94" s="91">
        <f t="shared" si="79"/>
        <v>8040.4800000000023</v>
      </c>
      <c r="AN94" s="91">
        <f t="shared" si="79"/>
        <v>9220.4400000000023</v>
      </c>
      <c r="AO94" s="91">
        <f t="shared" si="79"/>
        <v>9220.4400000000023</v>
      </c>
      <c r="AP94" s="91">
        <f t="shared" si="79"/>
        <v>9220.4400000000023</v>
      </c>
      <c r="AQ94" s="91">
        <f t="shared" si="79"/>
        <v>9220.4400000000023</v>
      </c>
      <c r="AR94" s="91">
        <f t="shared" si="79"/>
        <v>9220.4400000000023</v>
      </c>
      <c r="AS94" s="91">
        <f t="shared" si="79"/>
        <v>9220.4400000000023</v>
      </c>
    </row>
    <row r="95" spans="1:46" ht="15.75" thickTop="1" x14ac:dyDescent="0.2">
      <c r="S95" s="89"/>
      <c r="X95" s="89"/>
      <c r="AH95" s="89"/>
      <c r="AM95" s="89"/>
    </row>
    <row r="96" spans="1:46" x14ac:dyDescent="0.2">
      <c r="E96" s="89"/>
      <c r="T96" s="89"/>
      <c r="AI96" s="89"/>
    </row>
    <row r="98" spans="18:33" x14ac:dyDescent="0.2">
      <c r="R98" s="89"/>
      <c r="AG98" s="89"/>
    </row>
  </sheetData>
  <autoFilter ref="A3:P86" xr:uid="{86F2ADDA-846F-4FEB-88FF-5F8AE942AEF4}"/>
  <mergeCells count="2">
    <mergeCell ref="A91:B91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zoomScale="90" zoomScaleNormal="90" workbookViewId="0">
      <pane xSplit="1" ySplit="3" topLeftCell="AE4" activePane="bottomRight" state="frozen"/>
      <selection activeCell="B19" sqref="B19"/>
      <selection pane="topRight" activeCell="B19" sqref="B19"/>
      <selection pane="bottomLeft" activeCell="B19" sqref="B19"/>
      <selection pane="bottomRight" activeCell="A21" sqref="A21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customWidth="1"/>
    <col min="32" max="32" width="12.5703125" style="3" hidden="1" customWidth="1"/>
    <col min="33" max="44" width="12.5703125" style="3" customWidth="1"/>
    <col min="45" max="45" width="14.140625" style="3" customWidth="1"/>
    <col min="46" max="16384" width="8.85546875" style="3"/>
  </cols>
  <sheetData>
    <row r="1" spans="1:45" ht="18" x14ac:dyDescent="0.25">
      <c r="A1" s="3"/>
      <c r="B1" s="20"/>
      <c r="C1" s="4"/>
      <c r="D1" s="21" t="s">
        <v>92</v>
      </c>
      <c r="E1" s="63"/>
      <c r="F1" s="21"/>
      <c r="Q1" s="20"/>
      <c r="R1" s="4"/>
      <c r="S1" s="21" t="s">
        <v>114</v>
      </c>
      <c r="T1" s="63"/>
      <c r="U1" s="21"/>
      <c r="AF1" s="20"/>
      <c r="AG1" s="4"/>
      <c r="AH1" s="21" t="s">
        <v>127</v>
      </c>
      <c r="AI1" s="63"/>
      <c r="AJ1" s="21"/>
    </row>
    <row r="2" spans="1:45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">
      <c r="A3" s="13" t="s">
        <v>51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5" t="s">
        <v>11</v>
      </c>
      <c r="R3" s="93" t="s">
        <v>0</v>
      </c>
      <c r="S3" s="93" t="s">
        <v>1</v>
      </c>
      <c r="T3" s="93" t="s">
        <v>2</v>
      </c>
      <c r="U3" s="93" t="s">
        <v>3</v>
      </c>
      <c r="V3" s="93" t="s">
        <v>4</v>
      </c>
      <c r="W3" s="93" t="s">
        <v>5</v>
      </c>
      <c r="X3" s="93" t="s">
        <v>6</v>
      </c>
      <c r="Y3" s="93" t="s">
        <v>7</v>
      </c>
      <c r="Z3" s="93" t="s">
        <v>8</v>
      </c>
      <c r="AA3" s="93" t="s">
        <v>9</v>
      </c>
      <c r="AB3" s="93" t="s">
        <v>10</v>
      </c>
      <c r="AC3" s="93" t="s">
        <v>11</v>
      </c>
      <c r="AD3" s="6" t="s">
        <v>12</v>
      </c>
      <c r="AF3" s="95" t="s">
        <v>11</v>
      </c>
      <c r="AG3" s="106" t="s">
        <v>0</v>
      </c>
      <c r="AH3" s="106" t="s">
        <v>1</v>
      </c>
      <c r="AI3" s="106" t="s">
        <v>2</v>
      </c>
      <c r="AJ3" s="106" t="s">
        <v>3</v>
      </c>
      <c r="AK3" s="106" t="s">
        <v>4</v>
      </c>
      <c r="AL3" s="106" t="s">
        <v>5</v>
      </c>
      <c r="AM3" s="106" t="s">
        <v>6</v>
      </c>
      <c r="AN3" s="106" t="s">
        <v>7</v>
      </c>
      <c r="AO3" s="106" t="s">
        <v>8</v>
      </c>
      <c r="AP3" s="106" t="s">
        <v>9</v>
      </c>
      <c r="AQ3" s="106" t="s">
        <v>10</v>
      </c>
      <c r="AR3" s="106" t="s">
        <v>11</v>
      </c>
      <c r="AS3" s="6" t="s">
        <v>12</v>
      </c>
    </row>
    <row r="4" spans="1:45" x14ac:dyDescent="0.2">
      <c r="A4" s="15" t="s">
        <v>122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6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6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6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6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>
        <v>974</v>
      </c>
      <c r="AL5" s="7">
        <v>714.78</v>
      </c>
      <c r="AM5" s="7">
        <v>407.68</v>
      </c>
      <c r="AN5" s="7"/>
      <c r="AO5" s="7"/>
      <c r="AP5" s="7"/>
      <c r="AQ5" s="7"/>
      <c r="AR5" s="7"/>
      <c r="AS5" s="9">
        <f>SUM(AG5:AR5)</f>
        <v>5034.5600000000004</v>
      </c>
    </row>
    <row r="6" spans="1:45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6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">
      <c r="A7" s="15" t="s">
        <v>59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6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">
      <c r="A8" s="15" t="s">
        <v>58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6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">
      <c r="A9" s="15" t="s">
        <v>61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6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">
      <c r="A10" s="46" t="s">
        <v>63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6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">
      <c r="A11" s="15" t="s">
        <v>64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6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">
      <c r="A12" s="15" t="s">
        <v>106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6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6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">
      <c r="A13" s="15" t="s">
        <v>97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6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6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>
        <v>155</v>
      </c>
      <c r="AL13" s="7">
        <v>130</v>
      </c>
      <c r="AM13" s="7">
        <v>472</v>
      </c>
      <c r="AN13" s="7"/>
      <c r="AO13" s="7"/>
      <c r="AP13" s="7"/>
      <c r="AQ13" s="7"/>
      <c r="AR13" s="7"/>
      <c r="AS13" s="9">
        <f t="shared" si="3"/>
        <v>1875</v>
      </c>
    </row>
    <row r="14" spans="1:45" ht="15.75" thickBot="1" x14ac:dyDescent="0.25">
      <c r="A14" s="15" t="s">
        <v>95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6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6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>
        <v>12</v>
      </c>
      <c r="AL14" s="7">
        <v>40</v>
      </c>
      <c r="AM14" s="7">
        <v>59</v>
      </c>
      <c r="AN14" s="7"/>
      <c r="AO14" s="7"/>
      <c r="AP14" s="7"/>
      <c r="AQ14" s="7"/>
      <c r="AR14" s="7"/>
      <c r="AS14" s="9">
        <f t="shared" si="3"/>
        <v>401</v>
      </c>
    </row>
    <row r="15" spans="1:45" ht="16.5" thickBot="1" x14ac:dyDescent="0.3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7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7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977.21</v>
      </c>
      <c r="AK15" s="17">
        <f t="shared" si="8"/>
        <v>1141</v>
      </c>
      <c r="AL15" s="17">
        <f t="shared" si="8"/>
        <v>884.78</v>
      </c>
      <c r="AM15" s="17">
        <f t="shared" si="8"/>
        <v>938.68000000000006</v>
      </c>
      <c r="AN15" s="17">
        <f>SUM(AN4:AN14)</f>
        <v>0</v>
      </c>
      <c r="AO15" s="17">
        <f t="shared" ref="AO15:AR15" si="9">SUM(AO5:AO14)</f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>SUM(AS4:AS14)</f>
        <v>7313.56</v>
      </c>
    </row>
    <row r="16" spans="1:45" ht="15.75" thickBot="1" x14ac:dyDescent="0.25">
      <c r="Q16" s="98"/>
      <c r="AF16" s="98"/>
    </row>
    <row r="17" spans="1:45" ht="15.75" customHeight="1" thickBot="1" x14ac:dyDescent="0.3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5" t="s">
        <v>11</v>
      </c>
      <c r="R17" s="93" t="s">
        <v>0</v>
      </c>
      <c r="S17" s="93" t="s">
        <v>1</v>
      </c>
      <c r="T17" s="93" t="s">
        <v>2</v>
      </c>
      <c r="U17" s="93" t="s">
        <v>3</v>
      </c>
      <c r="V17" s="93" t="s">
        <v>4</v>
      </c>
      <c r="W17" s="93" t="s">
        <v>5</v>
      </c>
      <c r="X17" s="93" t="s">
        <v>6</v>
      </c>
      <c r="Y17" s="93" t="s">
        <v>7</v>
      </c>
      <c r="Z17" s="93" t="s">
        <v>8</v>
      </c>
      <c r="AA17" s="93" t="s">
        <v>9</v>
      </c>
      <c r="AB17" s="93" t="s">
        <v>10</v>
      </c>
      <c r="AC17" s="106" t="s">
        <v>11</v>
      </c>
      <c r="AD17" s="6" t="s">
        <v>12</v>
      </c>
      <c r="AF17" s="95" t="s">
        <v>11</v>
      </c>
      <c r="AG17" s="106" t="s">
        <v>0</v>
      </c>
      <c r="AH17" s="106" t="s">
        <v>1</v>
      </c>
      <c r="AI17" s="106" t="s">
        <v>2</v>
      </c>
      <c r="AJ17" s="106" t="s">
        <v>3</v>
      </c>
      <c r="AK17" s="106" t="s">
        <v>4</v>
      </c>
      <c r="AL17" s="106" t="s">
        <v>5</v>
      </c>
      <c r="AM17" s="106" t="s">
        <v>6</v>
      </c>
      <c r="AN17" s="106" t="s">
        <v>7</v>
      </c>
      <c r="AO17" s="106" t="s">
        <v>8</v>
      </c>
      <c r="AP17" s="106" t="s">
        <v>9</v>
      </c>
      <c r="AQ17" s="106" t="s">
        <v>10</v>
      </c>
      <c r="AR17" s="106" t="s">
        <v>11</v>
      </c>
      <c r="AS17" s="6" t="s">
        <v>12</v>
      </c>
    </row>
    <row r="18" spans="1:45" x14ac:dyDescent="0.2">
      <c r="A18" s="26" t="s">
        <v>102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9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6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">
      <c r="A19" s="27" t="s">
        <v>107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6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6">
        <f t="shared" si="11"/>
        <v>164.14</v>
      </c>
      <c r="AG19" s="8"/>
      <c r="AH19" s="7"/>
      <c r="AI19" s="7">
        <v>189.53</v>
      </c>
      <c r="AJ19" s="7">
        <v>112.14</v>
      </c>
      <c r="AK19" s="7">
        <v>144.49</v>
      </c>
      <c r="AL19" s="7"/>
      <c r="AM19" s="7"/>
      <c r="AN19" s="7"/>
      <c r="AO19" s="7"/>
      <c r="AP19" s="7"/>
      <c r="AQ19" s="7"/>
      <c r="AR19" s="7"/>
      <c r="AS19" s="16">
        <f t="shared" si="12"/>
        <v>446.16</v>
      </c>
    </row>
    <row r="20" spans="1:45" x14ac:dyDescent="0.2">
      <c r="A20" s="27" t="s">
        <v>116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6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6">
        <f t="shared" si="11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>
        <v>122.2</v>
      </c>
      <c r="AL20" s="7"/>
      <c r="AM20" s="7">
        <v>1021.6</v>
      </c>
      <c r="AN20" s="7"/>
      <c r="AO20" s="7"/>
      <c r="AP20" s="7"/>
      <c r="AQ20" s="7"/>
      <c r="AR20" s="7"/>
      <c r="AS20" s="16">
        <f t="shared" si="12"/>
        <v>5694.29</v>
      </c>
    </row>
    <row r="21" spans="1:45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6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6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">
      <c r="A22" s="15" t="s">
        <v>108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6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6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6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6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6">
        <f t="shared" si="11"/>
        <v>51.91</v>
      </c>
      <c r="AG24" s="8">
        <v>15.86</v>
      </c>
      <c r="AH24" s="7"/>
      <c r="AI24" s="7"/>
      <c r="AJ24" s="7"/>
      <c r="AK24" s="7"/>
      <c r="AL24" s="7"/>
      <c r="AM24" s="7">
        <v>615</v>
      </c>
      <c r="AN24" s="7"/>
      <c r="AO24" s="7"/>
      <c r="AP24" s="7"/>
      <c r="AQ24" s="7"/>
      <c r="AR24" s="7"/>
      <c r="AS24" s="16">
        <f t="shared" si="12"/>
        <v>630.86</v>
      </c>
    </row>
    <row r="25" spans="1:45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6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6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">
      <c r="A26" s="27" t="s">
        <v>109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6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6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6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6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6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">
      <c r="A29" s="27" t="s">
        <v>94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6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6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25">
      <c r="A30" s="27" t="s">
        <v>95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100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6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5" thickBot="1" x14ac:dyDescent="0.3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101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101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1299.94</v>
      </c>
      <c r="AK31" s="31">
        <f t="shared" si="17"/>
        <v>266.69</v>
      </c>
      <c r="AL31" s="31">
        <f t="shared" si="17"/>
        <v>0</v>
      </c>
      <c r="AM31" s="31">
        <f t="shared" si="17"/>
        <v>1636.6</v>
      </c>
      <c r="AN31" s="31">
        <f t="shared" si="17"/>
        <v>0</v>
      </c>
      <c r="AO31" s="31">
        <f t="shared" si="17"/>
        <v>0</v>
      </c>
      <c r="AP31" s="31">
        <f t="shared" si="17"/>
        <v>0</v>
      </c>
      <c r="AQ31" s="31">
        <f t="shared" si="17"/>
        <v>0</v>
      </c>
      <c r="AR31" s="31">
        <f t="shared" si="17"/>
        <v>0</v>
      </c>
      <c r="AS31" s="67">
        <f t="shared" si="17"/>
        <v>6985.6799999999994</v>
      </c>
    </row>
    <row r="32" spans="1:45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10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115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3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103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3719.3900000000008</v>
      </c>
      <c r="AL33" s="18">
        <f t="shared" ref="AL33" si="29">AK36</f>
        <v>4593.7000000000016</v>
      </c>
      <c r="AM33" s="18">
        <f t="shared" ref="AM33" si="30">AL36</f>
        <v>5478.4800000000014</v>
      </c>
      <c r="AN33" s="18">
        <f t="shared" ref="AN33" si="31">AM36</f>
        <v>4780.5600000000013</v>
      </c>
      <c r="AO33" s="18">
        <f t="shared" ref="AO33" si="32">AN36</f>
        <v>4780.5600000000013</v>
      </c>
      <c r="AP33" s="18">
        <f>AO36</f>
        <v>4780.5600000000013</v>
      </c>
      <c r="AQ33" s="18">
        <f>AP36</f>
        <v>4780.5600000000013</v>
      </c>
      <c r="AR33" s="19">
        <f>AQ36</f>
        <v>4780.5600000000013</v>
      </c>
    </row>
    <row r="34" spans="1:45" x14ac:dyDescent="0.2">
      <c r="A34" s="27" t="s">
        <v>45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100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100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977.21</v>
      </c>
      <c r="AK34" s="2">
        <f t="shared" si="36"/>
        <v>1141</v>
      </c>
      <c r="AL34" s="2">
        <f t="shared" si="36"/>
        <v>884.78</v>
      </c>
      <c r="AM34" s="2">
        <f t="shared" si="36"/>
        <v>938.68000000000006</v>
      </c>
      <c r="AN34" s="2">
        <f t="shared" si="36"/>
        <v>0</v>
      </c>
      <c r="AO34" s="2">
        <f t="shared" si="36"/>
        <v>0</v>
      </c>
      <c r="AP34" s="2">
        <f t="shared" si="36"/>
        <v>0</v>
      </c>
      <c r="AQ34" s="2">
        <f t="shared" si="36"/>
        <v>0</v>
      </c>
      <c r="AR34" s="9">
        <f t="shared" si="36"/>
        <v>0</v>
      </c>
    </row>
    <row r="35" spans="1:45" ht="15" customHeight="1" thickBot="1" x14ac:dyDescent="0.3">
      <c r="A35" s="29" t="s">
        <v>44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104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104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1299.94</v>
      </c>
      <c r="AK35" s="22">
        <f t="shared" si="40"/>
        <v>266.69</v>
      </c>
      <c r="AL35" s="22">
        <f t="shared" si="40"/>
        <v>0</v>
      </c>
      <c r="AM35" s="22">
        <f t="shared" si="40"/>
        <v>1636.6</v>
      </c>
      <c r="AN35" s="22">
        <f t="shared" si="40"/>
        <v>0</v>
      </c>
      <c r="AO35" s="22">
        <f t="shared" si="40"/>
        <v>0</v>
      </c>
      <c r="AP35" s="22">
        <f t="shared" si="40"/>
        <v>0</v>
      </c>
      <c r="AQ35" s="22">
        <f t="shared" si="40"/>
        <v>0</v>
      </c>
      <c r="AR35" s="23">
        <f t="shared" si="40"/>
        <v>0</v>
      </c>
    </row>
    <row r="36" spans="1:45" ht="17.25" thickTop="1" thickBot="1" x14ac:dyDescent="0.3">
      <c r="A36" s="32" t="s">
        <v>47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105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105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3719.3900000000008</v>
      </c>
      <c r="AK36" s="10">
        <f t="shared" si="44"/>
        <v>4593.7000000000016</v>
      </c>
      <c r="AL36" s="10">
        <f t="shared" si="44"/>
        <v>5478.4800000000014</v>
      </c>
      <c r="AM36" s="10">
        <f t="shared" si="44"/>
        <v>4780.5600000000013</v>
      </c>
      <c r="AN36" s="10">
        <f t="shared" si="44"/>
        <v>4780.5600000000013</v>
      </c>
      <c r="AO36" s="10">
        <f t="shared" si="44"/>
        <v>4780.5600000000013</v>
      </c>
      <c r="AP36" s="10">
        <f t="shared" si="44"/>
        <v>4780.5600000000013</v>
      </c>
      <c r="AQ36" s="10">
        <f t="shared" si="44"/>
        <v>4780.5600000000013</v>
      </c>
      <c r="AR36" s="11">
        <f t="shared" si="44"/>
        <v>4780.5600000000013</v>
      </c>
      <c r="AS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15" t="s">
        <v>103</v>
      </c>
      <c r="B1" s="116"/>
      <c r="C1" s="117"/>
      <c r="D1" s="71"/>
      <c r="E1" s="71"/>
    </row>
    <row r="2" spans="1:11" ht="15.75" customHeight="1" x14ac:dyDescent="0.25">
      <c r="A2" s="72" t="s">
        <v>85</v>
      </c>
      <c r="B2" s="73"/>
      <c r="C2" s="74"/>
    </row>
    <row r="3" spans="1:11" x14ac:dyDescent="0.2">
      <c r="A3" s="75">
        <v>164</v>
      </c>
      <c r="B3" s="77"/>
      <c r="C3" s="76">
        <v>207.67</v>
      </c>
    </row>
    <row r="4" spans="1:11" customFormat="1" x14ac:dyDescent="0.2">
      <c r="A4" s="75">
        <v>305</v>
      </c>
      <c r="B4" s="77"/>
      <c r="C4" s="76">
        <v>240</v>
      </c>
    </row>
    <row r="5" spans="1:11" x14ac:dyDescent="0.2">
      <c r="A5" s="75">
        <v>383</v>
      </c>
      <c r="B5" s="77"/>
      <c r="C5" s="76">
        <v>100</v>
      </c>
    </row>
    <row r="6" spans="1:11" x14ac:dyDescent="0.2">
      <c r="A6" s="75">
        <v>689</v>
      </c>
      <c r="B6" s="77"/>
      <c r="C6" s="76">
        <v>20</v>
      </c>
    </row>
    <row r="7" spans="1:11" x14ac:dyDescent="0.2">
      <c r="A7" s="75">
        <v>1103</v>
      </c>
      <c r="B7" s="77"/>
      <c r="C7" s="76">
        <v>49.27</v>
      </c>
    </row>
    <row r="8" spans="1:11" ht="15.75" x14ac:dyDescent="0.25">
      <c r="A8" s="83" t="s">
        <v>84</v>
      </c>
      <c r="B8" s="84"/>
      <c r="C8" s="78">
        <f>SUM(C3:C7)</f>
        <v>616.93999999999994</v>
      </c>
    </row>
    <row r="10" spans="1:11" ht="34.5" customHeight="1" x14ac:dyDescent="0.25">
      <c r="A10" s="115" t="s">
        <v>86</v>
      </c>
      <c r="B10" s="116"/>
      <c r="C10" s="117"/>
    </row>
    <row r="11" spans="1:11" x14ac:dyDescent="0.2">
      <c r="A11" s="79" t="s">
        <v>62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9" t="s">
        <v>65</v>
      </c>
      <c r="B12" s="77"/>
      <c r="C12" s="82">
        <v>140</v>
      </c>
    </row>
    <row r="13" spans="1:11" x14ac:dyDescent="0.2">
      <c r="A13" s="79" t="s">
        <v>40</v>
      </c>
      <c r="B13" s="77"/>
      <c r="C13" s="82">
        <v>51.62</v>
      </c>
    </row>
    <row r="14" spans="1:11" x14ac:dyDescent="0.2">
      <c r="A14" s="79" t="s">
        <v>81</v>
      </c>
      <c r="B14" s="77"/>
      <c r="C14" s="82">
        <v>11.85</v>
      </c>
    </row>
    <row r="15" spans="1:11" ht="30" customHeight="1" x14ac:dyDescent="0.2">
      <c r="A15" s="113" t="s">
        <v>74</v>
      </c>
      <c r="B15" s="114"/>
      <c r="C15" s="82">
        <v>310.70999999999998</v>
      </c>
    </row>
    <row r="16" spans="1:11" ht="15.75" x14ac:dyDescent="0.25">
      <c r="A16" s="83" t="s">
        <v>84</v>
      </c>
      <c r="B16" s="81"/>
      <c r="C16" s="78">
        <f>SUM(C11:C15)</f>
        <v>1264.18</v>
      </c>
    </row>
    <row r="17" spans="1:11" ht="15.75" x14ac:dyDescent="0.25">
      <c r="A17" s="85"/>
      <c r="B17" s="86"/>
      <c r="C17" s="87"/>
    </row>
    <row r="19" spans="1:11" ht="36" customHeight="1" x14ac:dyDescent="0.25">
      <c r="A19" s="115" t="s">
        <v>87</v>
      </c>
      <c r="B19" s="116"/>
      <c r="C19" s="117"/>
      <c r="D19" s="71"/>
      <c r="E19" s="71"/>
    </row>
    <row r="20" spans="1:11" ht="15.75" customHeight="1" x14ac:dyDescent="0.25">
      <c r="A20" s="72" t="s">
        <v>85</v>
      </c>
      <c r="B20" s="73"/>
      <c r="C20" s="74"/>
    </row>
    <row r="21" spans="1:11" x14ac:dyDescent="0.2">
      <c r="A21" s="75">
        <v>194</v>
      </c>
      <c r="B21" s="77"/>
      <c r="C21" s="76">
        <v>70</v>
      </c>
    </row>
    <row r="22" spans="1:11" customFormat="1" x14ac:dyDescent="0.2">
      <c r="A22" s="75">
        <v>393</v>
      </c>
      <c r="B22" s="77"/>
      <c r="C22" s="76">
        <v>76.87</v>
      </c>
    </row>
    <row r="23" spans="1:11" x14ac:dyDescent="0.2">
      <c r="A23" s="75">
        <v>632</v>
      </c>
      <c r="B23" s="77"/>
      <c r="C23" s="76">
        <v>170.5</v>
      </c>
    </row>
    <row r="24" spans="1:11" x14ac:dyDescent="0.2">
      <c r="A24" s="75"/>
      <c r="B24" s="77"/>
      <c r="C24" s="76">
        <v>0</v>
      </c>
    </row>
    <row r="25" spans="1:11" x14ac:dyDescent="0.2">
      <c r="A25" s="75"/>
      <c r="B25" s="77"/>
      <c r="C25" s="76">
        <v>0</v>
      </c>
    </row>
    <row r="26" spans="1:11" ht="15.75" x14ac:dyDescent="0.25">
      <c r="A26" s="83" t="s">
        <v>84</v>
      </c>
      <c r="B26" s="84"/>
      <c r="C26" s="78">
        <f>SUM(C21:C25)</f>
        <v>317.37</v>
      </c>
    </row>
    <row r="28" spans="1:11" ht="34.5" customHeight="1" x14ac:dyDescent="0.25">
      <c r="A28" s="115" t="s">
        <v>88</v>
      </c>
      <c r="B28" s="116"/>
      <c r="C28" s="117"/>
    </row>
    <row r="29" spans="1:11" x14ac:dyDescent="0.2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9" t="s">
        <v>65</v>
      </c>
      <c r="B30" s="77"/>
      <c r="C30" s="82">
        <v>140</v>
      </c>
    </row>
    <row r="31" spans="1:11" x14ac:dyDescent="0.2">
      <c r="A31" s="79" t="s">
        <v>40</v>
      </c>
      <c r="B31" s="77"/>
      <c r="C31" s="82">
        <v>51.62</v>
      </c>
    </row>
    <row r="32" spans="1:11" x14ac:dyDescent="0.2">
      <c r="A32" s="79" t="s">
        <v>81</v>
      </c>
      <c r="B32" s="77"/>
      <c r="C32" s="82">
        <v>11.85</v>
      </c>
    </row>
    <row r="33" spans="1:3" ht="30" customHeight="1" x14ac:dyDescent="0.2">
      <c r="A33" s="113" t="s">
        <v>74</v>
      </c>
      <c r="B33" s="114"/>
      <c r="C33" s="82">
        <v>0</v>
      </c>
    </row>
    <row r="34" spans="1:3" ht="15.75" x14ac:dyDescent="0.25">
      <c r="A34" s="83" t="s">
        <v>84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2022-08-19T02:31:59Z</dcterms:modified>
</cp:coreProperties>
</file>