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-CountyIntergroup\2022\"/>
    </mc:Choice>
  </mc:AlternateContent>
  <xr:revisionPtr revIDLastSave="0" documentId="13_ncr:1_{DE11FFEF-B7B0-43C6-8AE0-3151995E9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0" i="4" l="1"/>
  <c r="AJ61" i="4"/>
  <c r="AT61" i="4" s="1"/>
  <c r="AJ62" i="4"/>
  <c r="AT62" i="4"/>
  <c r="AJ60" i="4"/>
  <c r="AH83" i="4"/>
  <c r="AI83" i="4"/>
  <c r="AK83" i="4"/>
  <c r="AL83" i="4"/>
  <c r="AM83" i="4"/>
  <c r="AN83" i="4"/>
  <c r="AO83" i="4"/>
  <c r="AP83" i="4"/>
  <c r="AQ83" i="4"/>
  <c r="AR83" i="4"/>
  <c r="AS83" i="4"/>
  <c r="S83" i="4"/>
  <c r="T83" i="4"/>
  <c r="U83" i="4"/>
  <c r="V83" i="4"/>
  <c r="W83" i="4"/>
  <c r="X83" i="4"/>
  <c r="Y83" i="4"/>
  <c r="Z83" i="4"/>
  <c r="AA83" i="4"/>
  <c r="AB83" i="4"/>
  <c r="AC83" i="4"/>
  <c r="AD83" i="4"/>
  <c r="D83" i="4"/>
  <c r="E83" i="4"/>
  <c r="F83" i="4"/>
  <c r="G83" i="4"/>
  <c r="H83" i="4"/>
  <c r="I83" i="4"/>
  <c r="J83" i="4"/>
  <c r="K83" i="4"/>
  <c r="L83" i="4"/>
  <c r="M83" i="4"/>
  <c r="N83" i="4"/>
  <c r="O83" i="4"/>
  <c r="C83" i="4"/>
  <c r="P61" i="4"/>
  <c r="P63" i="4"/>
  <c r="P64" i="4"/>
  <c r="R65" i="4"/>
  <c r="R66" i="4"/>
  <c r="R67" i="4"/>
  <c r="R68" i="4"/>
  <c r="P65" i="4"/>
  <c r="P66" i="4"/>
  <c r="P67" i="4"/>
  <c r="P68" i="4"/>
  <c r="P69" i="4"/>
  <c r="AE43" i="4"/>
  <c r="AT59" i="4"/>
  <c r="AG59" i="4"/>
  <c r="AE59" i="4"/>
  <c r="R59" i="4"/>
  <c r="P59" i="4"/>
  <c r="AT58" i="4"/>
  <c r="AG58" i="4"/>
  <c r="AE58" i="4"/>
  <c r="R58" i="4"/>
  <c r="P58" i="4"/>
  <c r="AT60" i="4"/>
  <c r="AG60" i="4"/>
  <c r="AE60" i="4"/>
  <c r="R60" i="4"/>
  <c r="P60" i="4"/>
  <c r="AG61" i="4"/>
  <c r="AE61" i="4"/>
  <c r="R61" i="4"/>
  <c r="AT68" i="4"/>
  <c r="AT43" i="4"/>
  <c r="AG43" i="4"/>
  <c r="AE67" i="4"/>
  <c r="AG67" i="4"/>
  <c r="AT67" i="4"/>
  <c r="AT65" i="4"/>
  <c r="AG65" i="4"/>
  <c r="AE65" i="4"/>
  <c r="AJ83" i="4" l="1"/>
  <c r="AD54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N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57" i="4"/>
  <c r="AT57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3" i="4"/>
  <c r="AG73" i="4"/>
  <c r="AT72" i="4"/>
  <c r="AG72" i="4"/>
  <c r="AT71" i="4"/>
  <c r="AG71" i="4"/>
  <c r="AT69" i="4"/>
  <c r="AG69" i="4"/>
  <c r="AT66" i="4"/>
  <c r="AG66" i="4"/>
  <c r="AT64" i="4"/>
  <c r="AG64" i="4"/>
  <c r="AT63" i="4"/>
  <c r="AG63" i="4"/>
  <c r="AS54" i="4"/>
  <c r="AS86" i="4" s="1"/>
  <c r="AR54" i="4"/>
  <c r="AR86" i="4" s="1"/>
  <c r="AQ54" i="4"/>
  <c r="AQ86" i="4" s="1"/>
  <c r="AP54" i="4"/>
  <c r="AP86" i="4" s="1"/>
  <c r="AO54" i="4"/>
  <c r="AO86" i="4" s="1"/>
  <c r="AN54" i="4"/>
  <c r="AN86" i="4" s="1"/>
  <c r="AM54" i="4"/>
  <c r="AM86" i="4" s="1"/>
  <c r="AL54" i="4"/>
  <c r="AL86" i="4" s="1"/>
  <c r="AK54" i="4"/>
  <c r="AK86" i="4" s="1"/>
  <c r="AJ54" i="4"/>
  <c r="AJ86" i="4" s="1"/>
  <c r="AI54" i="4"/>
  <c r="AI86" i="4" s="1"/>
  <c r="AH54" i="4"/>
  <c r="AH86" i="4" s="1"/>
  <c r="AT53" i="4"/>
  <c r="AG53" i="4"/>
  <c r="AT52" i="4"/>
  <c r="AG52" i="4"/>
  <c r="AT51" i="4"/>
  <c r="AG51" i="4"/>
  <c r="AT50" i="4"/>
  <c r="AG50" i="4"/>
  <c r="AT49" i="4"/>
  <c r="AG49" i="4"/>
  <c r="AT48" i="4"/>
  <c r="AG48" i="4"/>
  <c r="AT47" i="4"/>
  <c r="AG47" i="4"/>
  <c r="AT46" i="4"/>
  <c r="AG46" i="4"/>
  <c r="AT45" i="4"/>
  <c r="AG45" i="4"/>
  <c r="AT44" i="4"/>
  <c r="AG44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6" i="4"/>
  <c r="AG36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6" i="4"/>
  <c r="AG6" i="4"/>
  <c r="AT5" i="4"/>
  <c r="AG5" i="4"/>
  <c r="AT4" i="4"/>
  <c r="AG4" i="4"/>
  <c r="R12" i="4"/>
  <c r="P29" i="4"/>
  <c r="Y15" i="5"/>
  <c r="AE81" i="4"/>
  <c r="R81" i="4"/>
  <c r="P81" i="4"/>
  <c r="AE42" i="4"/>
  <c r="R42" i="4"/>
  <c r="P42" i="4"/>
  <c r="AE75" i="4"/>
  <c r="R75" i="4"/>
  <c r="R20" i="4"/>
  <c r="R8" i="4"/>
  <c r="AE8" i="4"/>
  <c r="AE20" i="4"/>
  <c r="AE71" i="4"/>
  <c r="R71" i="4"/>
  <c r="P71" i="4"/>
  <c r="AT83" i="4" l="1"/>
  <c r="F7" i="6" s="1"/>
  <c r="AG83" i="4"/>
  <c r="AG87" i="4" s="1"/>
  <c r="AG54" i="4"/>
  <c r="AG86" i="4" s="1"/>
  <c r="AS31" i="5"/>
  <c r="F12" i="6" s="1"/>
  <c r="AS15" i="5"/>
  <c r="F11" i="6" s="1"/>
  <c r="AF36" i="5"/>
  <c r="AT54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2" i="4"/>
  <c r="R80" i="4"/>
  <c r="R79" i="4"/>
  <c r="R78" i="4"/>
  <c r="R77" i="4"/>
  <c r="R76" i="4"/>
  <c r="R74" i="4"/>
  <c r="R73" i="4"/>
  <c r="R72" i="4"/>
  <c r="R69" i="4"/>
  <c r="R64" i="4"/>
  <c r="R63" i="4"/>
  <c r="R5" i="4"/>
  <c r="R6" i="4"/>
  <c r="R7" i="4"/>
  <c r="R9" i="4"/>
  <c r="R10" i="4"/>
  <c r="R11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4" i="4"/>
  <c r="R45" i="4"/>
  <c r="R46" i="4"/>
  <c r="R47" i="4"/>
  <c r="R48" i="4"/>
  <c r="R49" i="4"/>
  <c r="R50" i="4"/>
  <c r="R51" i="4"/>
  <c r="R52" i="4"/>
  <c r="R53" i="4"/>
  <c r="R4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AD87" i="4"/>
  <c r="AC87" i="4"/>
  <c r="AB87" i="4"/>
  <c r="AA87" i="4"/>
  <c r="Z87" i="4"/>
  <c r="Y87" i="4"/>
  <c r="X87" i="4"/>
  <c r="W87" i="4"/>
  <c r="V87" i="4"/>
  <c r="U87" i="4"/>
  <c r="T87" i="4"/>
  <c r="S87" i="4"/>
  <c r="AE82" i="4"/>
  <c r="AE80" i="4"/>
  <c r="AE79" i="4"/>
  <c r="AE78" i="4"/>
  <c r="AE77" i="4"/>
  <c r="AE76" i="4"/>
  <c r="AE74" i="4"/>
  <c r="AE73" i="4"/>
  <c r="AE72" i="4"/>
  <c r="AE69" i="4"/>
  <c r="AE66" i="4"/>
  <c r="AE64" i="4"/>
  <c r="AE63" i="4"/>
  <c r="AD86" i="4"/>
  <c r="AC54" i="4"/>
  <c r="AC86" i="4" s="1"/>
  <c r="AB54" i="4"/>
  <c r="AB86" i="4" s="1"/>
  <c r="AA54" i="4"/>
  <c r="AA86" i="4" s="1"/>
  <c r="Z54" i="4"/>
  <c r="Z86" i="4" s="1"/>
  <c r="Y54" i="4"/>
  <c r="Y86" i="4" s="1"/>
  <c r="X54" i="4"/>
  <c r="X86" i="4" s="1"/>
  <c r="W54" i="4"/>
  <c r="W86" i="4" s="1"/>
  <c r="V54" i="4"/>
  <c r="V86" i="4" s="1"/>
  <c r="U54" i="4"/>
  <c r="U86" i="4" s="1"/>
  <c r="T54" i="4"/>
  <c r="T86" i="4" s="1"/>
  <c r="S54" i="4"/>
  <c r="S86" i="4" s="1"/>
  <c r="AE53" i="4"/>
  <c r="AE52" i="4"/>
  <c r="AE51" i="4"/>
  <c r="AE50" i="4"/>
  <c r="AE49" i="4"/>
  <c r="AE48" i="4"/>
  <c r="AE47" i="4"/>
  <c r="AE46" i="4"/>
  <c r="AE45" i="4"/>
  <c r="AE44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19" i="4"/>
  <c r="AE18" i="4"/>
  <c r="AE17" i="4"/>
  <c r="AE16" i="4"/>
  <c r="AE15" i="4"/>
  <c r="AE14" i="4"/>
  <c r="AE13" i="4"/>
  <c r="AE12" i="4"/>
  <c r="AE11" i="4"/>
  <c r="AE10" i="4"/>
  <c r="AE9" i="4"/>
  <c r="AE7" i="4"/>
  <c r="AE6" i="4"/>
  <c r="AE5" i="4"/>
  <c r="AE4" i="4"/>
  <c r="O26" i="5"/>
  <c r="P31" i="4"/>
  <c r="P25" i="4"/>
  <c r="P48" i="4"/>
  <c r="R83" i="4" l="1"/>
  <c r="R87" i="4" s="1"/>
  <c r="AE83" i="4"/>
  <c r="R54" i="4"/>
  <c r="R86" i="4" s="1"/>
  <c r="AE54" i="4"/>
  <c r="P10" i="4"/>
  <c r="P11" i="4"/>
  <c r="P12" i="4"/>
  <c r="P13" i="4"/>
  <c r="P14" i="4"/>
  <c r="P15" i="4"/>
  <c r="P16" i="4"/>
  <c r="P17" i="4"/>
  <c r="P18" i="4"/>
  <c r="P19" i="4"/>
  <c r="P21" i="4"/>
  <c r="P22" i="4"/>
  <c r="P23" i="4"/>
  <c r="P24" i="4"/>
  <c r="P26" i="4"/>
  <c r="P27" i="4"/>
  <c r="P28" i="4"/>
  <c r="P30" i="4"/>
  <c r="P32" i="4"/>
  <c r="P33" i="4"/>
  <c r="P34" i="4"/>
  <c r="P35" i="4"/>
  <c r="P36" i="4"/>
  <c r="P37" i="4"/>
  <c r="P38" i="4"/>
  <c r="P39" i="4"/>
  <c r="P40" i="4"/>
  <c r="P41" i="4"/>
  <c r="P44" i="4"/>
  <c r="P45" i="4"/>
  <c r="P46" i="4"/>
  <c r="P47" i="4"/>
  <c r="P49" i="4"/>
  <c r="P50" i="4"/>
  <c r="P51" i="4"/>
  <c r="P52" i="4"/>
  <c r="P53" i="4"/>
  <c r="P9" i="4"/>
  <c r="C85" i="4" l="1"/>
  <c r="P5" i="4"/>
  <c r="P6" i="4"/>
  <c r="P7" i="4"/>
  <c r="M31" i="5"/>
  <c r="M35" i="5" s="1"/>
  <c r="M15" i="5"/>
  <c r="M34" i="5" s="1"/>
  <c r="N90" i="4"/>
  <c r="N87" i="4"/>
  <c r="N54" i="4"/>
  <c r="N86" i="4" s="1"/>
  <c r="P82" i="4"/>
  <c r="P80" i="4"/>
  <c r="P79" i="4"/>
  <c r="P78" i="4"/>
  <c r="P77" i="4"/>
  <c r="P76" i="4"/>
  <c r="P74" i="4"/>
  <c r="P73" i="4"/>
  <c r="P72" i="4"/>
  <c r="P4" i="4"/>
  <c r="P83" i="4" l="1"/>
  <c r="P54" i="4"/>
  <c r="O12" i="5"/>
  <c r="D90" i="4" l="1"/>
  <c r="E90" i="4"/>
  <c r="F90" i="4"/>
  <c r="G90" i="4"/>
  <c r="H90" i="4"/>
  <c r="I90" i="4"/>
  <c r="J90" i="4"/>
  <c r="K90" i="4"/>
  <c r="L90" i="4"/>
  <c r="M90" i="4"/>
  <c r="O90" i="4"/>
  <c r="C90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4" i="4"/>
  <c r="O11" i="5"/>
  <c r="O10" i="5"/>
  <c r="F54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87" i="4"/>
  <c r="M87" i="4"/>
  <c r="L87" i="4"/>
  <c r="K87" i="4"/>
  <c r="J87" i="4"/>
  <c r="I87" i="4"/>
  <c r="H87" i="4"/>
  <c r="G87" i="4"/>
  <c r="F87" i="4"/>
  <c r="E87" i="4"/>
  <c r="D87" i="4"/>
  <c r="C87" i="4"/>
  <c r="O54" i="4"/>
  <c r="O86" i="4" s="1"/>
  <c r="M54" i="4"/>
  <c r="M86" i="4" s="1"/>
  <c r="L54" i="4"/>
  <c r="L86" i="4" s="1"/>
  <c r="K54" i="4"/>
  <c r="K86" i="4" s="1"/>
  <c r="J54" i="4"/>
  <c r="J86" i="4" s="1"/>
  <c r="I86" i="4"/>
  <c r="H54" i="4"/>
  <c r="H86" i="4" s="1"/>
  <c r="G54" i="4"/>
  <c r="G86" i="4" s="1"/>
  <c r="F86" i="4"/>
  <c r="E54" i="4"/>
  <c r="E86" i="4" s="1"/>
  <c r="D54" i="4"/>
  <c r="D86" i="4" s="1"/>
  <c r="C54" i="4"/>
  <c r="C86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88" i="4"/>
  <c r="M33" i="5" l="1"/>
  <c r="M36" i="5" s="1"/>
  <c r="N33" i="5" s="1"/>
  <c r="Q33" i="5" s="1"/>
  <c r="Q36" i="5" s="1"/>
  <c r="R33" i="5" s="1"/>
  <c r="D85" i="4"/>
  <c r="D88" i="4" s="1"/>
  <c r="D91" i="4" s="1"/>
  <c r="C91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5" i="4"/>
  <c r="E88" i="4" s="1"/>
  <c r="E91" i="4" s="1"/>
  <c r="F85" i="4" l="1"/>
  <c r="F88" i="4" s="1"/>
  <c r="G85" i="4" l="1"/>
  <c r="G88" i="4" s="1"/>
  <c r="F91" i="4"/>
  <c r="G91" i="4" l="1"/>
  <c r="H85" i="4"/>
  <c r="H88" i="4" s="1"/>
  <c r="H91" i="4" l="1"/>
  <c r="I85" i="4"/>
  <c r="I88" i="4" s="1"/>
  <c r="I91" i="4" l="1"/>
  <c r="J85" i="4"/>
  <c r="J88" i="4" s="1"/>
  <c r="J91" i="4" l="1"/>
  <c r="K85" i="4"/>
  <c r="K88" i="4" s="1"/>
  <c r="K91" i="4" l="1"/>
  <c r="L85" i="4"/>
  <c r="L88" i="4" s="1"/>
  <c r="L91" i="4" l="1"/>
  <c r="M85" i="4"/>
  <c r="M88" i="4" s="1"/>
  <c r="N85" i="4" s="1"/>
  <c r="N88" i="4" s="1"/>
  <c r="N91" i="4" l="1"/>
  <c r="O85" i="4"/>
  <c r="R85" i="4" s="1"/>
  <c r="R88" i="4" s="1"/>
  <c r="M91" i="4"/>
  <c r="O88" i="4" l="1"/>
  <c r="O91" i="4" s="1"/>
  <c r="S85" i="4"/>
  <c r="S88" i="4" s="1"/>
  <c r="R91" i="4"/>
  <c r="S91" i="4" l="1"/>
  <c r="T85" i="4"/>
  <c r="T88" i="4" s="1"/>
  <c r="U85" i="4" l="1"/>
  <c r="U88" i="4" s="1"/>
  <c r="T91" i="4"/>
  <c r="V85" i="4" l="1"/>
  <c r="V88" i="4" s="1"/>
  <c r="U91" i="4"/>
  <c r="W85" i="4" l="1"/>
  <c r="W88" i="4" s="1"/>
  <c r="V91" i="4"/>
  <c r="X85" i="4" l="1"/>
  <c r="X88" i="4" s="1"/>
  <c r="W91" i="4"/>
  <c r="Y85" i="4" l="1"/>
  <c r="Y88" i="4" s="1"/>
  <c r="X91" i="4"/>
  <c r="Z85" i="4" l="1"/>
  <c r="Z88" i="4" s="1"/>
  <c r="Y91" i="4"/>
  <c r="AA85" i="4" l="1"/>
  <c r="AA88" i="4" s="1"/>
  <c r="Z91" i="4"/>
  <c r="AB85" i="4" l="1"/>
  <c r="AB88" i="4" s="1"/>
  <c r="AA91" i="4"/>
  <c r="AC85" i="4" l="1"/>
  <c r="AC88" i="4" s="1"/>
  <c r="AB91" i="4"/>
  <c r="AC91" i="4" l="1"/>
  <c r="AD85" i="4"/>
  <c r="AD88" i="4" l="1"/>
  <c r="AD91" i="4" s="1"/>
  <c r="AG85" i="4"/>
  <c r="AG88" i="4" s="1"/>
  <c r="AH85" i="4" l="1"/>
  <c r="AH88" i="4" s="1"/>
  <c r="F4" i="6"/>
  <c r="AG91" i="4"/>
  <c r="F8" i="6" l="1"/>
  <c r="AI85" i="4"/>
  <c r="AI88" i="4" s="1"/>
  <c r="AH91" i="4"/>
  <c r="C17" i="6" l="1"/>
  <c r="C19" i="6" s="1"/>
  <c r="AJ85" i="4"/>
  <c r="AJ88" i="4" s="1"/>
  <c r="AI91" i="4"/>
  <c r="AK85" i="4" l="1"/>
  <c r="AK88" i="4" s="1"/>
  <c r="AJ91" i="4"/>
  <c r="AK91" i="4" l="1"/>
  <c r="AL85" i="4"/>
  <c r="AL88" i="4" s="1"/>
  <c r="AM85" i="4" l="1"/>
  <c r="AM88" i="4" s="1"/>
  <c r="AL91" i="4"/>
  <c r="AN85" i="4" l="1"/>
  <c r="AN88" i="4" s="1"/>
  <c r="AM91" i="4"/>
  <c r="AO85" i="4" l="1"/>
  <c r="AO88" i="4" s="1"/>
  <c r="AN91" i="4"/>
  <c r="AO91" i="4" l="1"/>
  <c r="AP85" i="4"/>
  <c r="AP88" i="4" s="1"/>
  <c r="AP91" i="4" l="1"/>
  <c r="AQ85" i="4"/>
  <c r="AQ88" i="4" s="1"/>
  <c r="AR85" i="4" l="1"/>
  <c r="AR88" i="4" s="1"/>
  <c r="AQ91" i="4"/>
  <c r="AS85" i="4" l="1"/>
  <c r="AS88" i="4" s="1"/>
  <c r="AS91" i="4" s="1"/>
  <c r="AR9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6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<sst xmlns="http://schemas.openxmlformats.org/spreadsheetml/2006/main" count="316" uniqueCount="141">
  <si>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</si>
  <si>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</si>
  <si>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</si>
  <si>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</si>
  <si>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</si>
  <si>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</si>
  <si>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</si>
  <si>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</si>
  <si>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</si>
  <si>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</si>
  <si>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</si>
  <si>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</si>
  <si>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</si>
  <si>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</si>
  <si>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</si>
  <si>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</si>
  <si>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</si>
  <si>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</si>
  <si>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</si>
  <si>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</si>
  <si>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</si>
  <si>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</si>
  <si>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</si>
  <si>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</si>
  <si>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</si>
  <si>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</si>
  <si>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208 -Dardenne Church, O'Fallon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</si>
  <si>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</si>
  <si>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</si>
  <si>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</si>
  <si>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</si>
  <si>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</si>
  <si>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</si>
  <si>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</si>
  <si>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</si>
  <si>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</si>
  <si>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</si>
  <si>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</si>
  <si>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</si>
  <si>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</si>
  <si>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</si>
  <si>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</si>
  <si>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</si>
  <si>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</si>
  <si>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</si>
  <si>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</si>
  <si>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</si>
  <si>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</si>
  <si>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</si>
  <si>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</si>
  <si>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</si>
  <si>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</si>
  <si>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</si>
  <si>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</si>
  <si>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</si>
  <si>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</si>
  <si>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</si>
  <si>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</si>
  <si>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</si>
  <si>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</si>
  <si>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</si>
  <si>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</si>
  <si>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</si>
  <si>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</si>
  <si>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</si>
  <si>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</si>
  <si>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</si>
  <si>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</si>
  <si>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</si>
  <si>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</si>
  <si>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</si>
  <si>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</si>
  <si>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</si>
  <si>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</si>
  <si>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</si>
  <si>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</si>
  <si>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</si>
  <si>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</si>
  <si>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</si>
  <si>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</si>
  <si>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</si>
  <si>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</si>
  <si>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</si>
  <si>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</si>
  <si>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</si>
  <si>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</si>
  <si>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</si>
  <si>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</si>
  <si>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</si>
  <si>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</si>
  <si>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</si>
  <si>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</si>
  <si>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</si>
  <si>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</si>
  <si>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</si>
  <si>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</si>
  <si>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</si>
  <si>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</si>
  <si>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</si>
  <si>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</si>
  <si>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</si>
  <si>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</si>
  <si>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</si>
  <si>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</si>
  <si>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</si>
  <si>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</si>
  <si>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</si>
  <si>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</si>
  <si>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</si>
  <si>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</si>
  <si>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Ron Devalk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</si>
  <si>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</si>
  <si>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</si>
  <si>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</si>
  <si>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</si>
  <si>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</si>
  <si>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</si>
  <si>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</si>
  <si>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</si>
  <si>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</si>
  <si>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</si>
  <si>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</si>
  <si>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</si>
  <si>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</si>
  <si>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</si>
  <si>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</si>
  <si>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</si>
  <si>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</si>
  <si>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</si>
  <si>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</si>
  <si>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</si>
  <si>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</si>
  <si>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</si>
  <si>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John Aliperti</t>
  </si>
  <si>
    <t>Jeff Chapelle</t>
  </si>
  <si>
    <t>AAWS Publishing</t>
  </si>
  <si>
    <t>The Token Shop</t>
  </si>
  <si>
    <t>PO Box 832 - CHANGED</t>
  </si>
  <si>
    <t>Adobe - produces QR Codes</t>
  </si>
  <si>
    <t>Money should have been in Literature Acct</t>
  </si>
  <si>
    <t>Bob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</si>
</sst>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6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H4" sqref="H4"/>
    </sheetView>
  </sheetViews>
  <sheetFormatPr defaultColWidth="8.88671875" defaultRowHeight="15" x14ac:dyDescent="0.25"/>
  <cols>
    <col min="1" max="1" width="5.109375" style="3" customWidth="1"/>
    <col min="2" max="2" width="44" style="15" customWidth="1"/>
    <col min="3" max="3" width="20.44140625" style="15" customWidth="1"/>
    <col min="4" max="4" width="23.109375" style="3" customWidth="1"/>
    <col min="5" max="5" width="8.88671875" style="3"/>
    <col min="6" max="6" width="31.109375" style="3" customWidth="1"/>
    <col min="7" max="7" width="8.88671875" style="3"/>
    <col min="8" max="8" width="12.88671875" style="3" bestFit="1" customWidth="1"/>
    <col min="9" max="9" width="11.6640625" style="3" bestFit="1" customWidth="1"/>
    <col min="10" max="16384" width="8.88671875" style="3"/>
  </cols>
  <sheetData>
    <row r="1" spans="1:9" ht="17.399999999999999" x14ac:dyDescent="0.3">
      <c r="A1" s="61" t="s">
        <v>76</v>
      </c>
    </row>
    <row r="2" spans="1:9" ht="15.6" x14ac:dyDescent="0.3">
      <c r="B2" s="12"/>
      <c r="C2" s="12"/>
      <c r="D2" s="20"/>
    </row>
    <row r="3" spans="1:9" ht="21" customHeight="1" thickBot="1" x14ac:dyDescent="0.3">
      <c r="B3" s="41"/>
      <c r="C3" s="41"/>
      <c r="F3" s="42"/>
    </row>
    <row r="4" spans="1:9" ht="21" customHeight="1" x14ac:dyDescent="0.25">
      <c r="B4" s="44" t="s">
        <v>128</v>
      </c>
      <c r="C4" s="45"/>
      <c r="D4" s="24"/>
      <c r="E4" s="24"/>
      <c r="F4" s="19">
        <f>'Tri-CountyIntergroup'!AG88</f>
        <v>2550.8300000000022</v>
      </c>
      <c r="H4" s="89"/>
      <c r="I4" s="89"/>
    </row>
    <row r="5" spans="1:9" ht="21" customHeight="1" x14ac:dyDescent="0.3">
      <c r="B5" s="57" t="s">
        <v>57</v>
      </c>
      <c r="C5" s="50"/>
      <c r="F5" s="58">
        <f>'Tri-CountyIntergroup'!AG90</f>
        <v>4144</v>
      </c>
    </row>
    <row r="6" spans="1:9" ht="21" customHeight="1" x14ac:dyDescent="0.25">
      <c r="B6" s="27" t="s">
        <v>58</v>
      </c>
      <c r="C6" s="3"/>
      <c r="F6" s="9">
        <f>'Tri-CountyIntergroup'!AT54</f>
        <v>3354.7599999999998</v>
      </c>
      <c r="H6" s="89"/>
    </row>
    <row r="7" spans="1:9" ht="21" customHeight="1" thickBot="1" x14ac:dyDescent="0.35">
      <c r="B7" s="40" t="s">
        <v>53</v>
      </c>
      <c r="C7" s="43"/>
      <c r="F7" s="59">
        <f>'Tri-CountyIntergroup'!AT83</f>
        <v>2788.52</v>
      </c>
    </row>
    <row r="8" spans="1:9" ht="21" customHeight="1" thickTop="1" thickBot="1" x14ac:dyDescent="0.35">
      <c r="B8" s="47" t="s">
        <v>50</v>
      </c>
      <c r="C8" s="48"/>
      <c r="D8" s="56"/>
      <c r="E8" s="56"/>
      <c r="F8" s="11">
        <f>SUM(F4:F6,-F7)</f>
        <v>7261.0700000000015</v>
      </c>
      <c r="H8" s="89"/>
      <c r="I8" s="89"/>
    </row>
    <row r="9" spans="1:9" ht="33" customHeight="1" thickBot="1" x14ac:dyDescent="0.3"/>
    <row r="10" spans="1:9" ht="21" customHeight="1" x14ac:dyDescent="0.3">
      <c r="B10" s="51" t="s">
        <v>130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5">
      <c r="B11" s="27" t="s">
        <v>49</v>
      </c>
      <c r="C11" s="3"/>
      <c r="F11" s="9">
        <f>'Tri-CountyLiterature'!AS15</f>
        <v>3371.8900000000003</v>
      </c>
    </row>
    <row r="12" spans="1:9" ht="21" customHeight="1" thickBot="1" x14ac:dyDescent="0.35">
      <c r="B12" s="40" t="s">
        <v>54</v>
      </c>
      <c r="C12" s="43"/>
      <c r="F12" s="23">
        <f>'Tri-CountyLiterature'!AS31</f>
        <v>3782.4500000000003</v>
      </c>
    </row>
    <row r="13" spans="1:9" ht="21" customHeight="1" thickTop="1" thickBot="1" x14ac:dyDescent="0.35">
      <c r="B13" s="47" t="s">
        <v>51</v>
      </c>
      <c r="C13" s="48"/>
      <c r="D13" s="56"/>
      <c r="E13" s="56"/>
      <c r="F13" s="11">
        <f>SUM(F10:F11,-F12)</f>
        <v>4042.1200000000003</v>
      </c>
    </row>
    <row r="16" spans="1:9" ht="15.6" x14ac:dyDescent="0.3">
      <c r="B16" s="50"/>
      <c r="C16" s="53"/>
    </row>
    <row r="17" spans="2:4" ht="15.6" x14ac:dyDescent="0.3">
      <c r="B17" s="4" t="s">
        <v>50</v>
      </c>
      <c r="C17" s="54">
        <f>SUM(F8)</f>
        <v>7261.0700000000015</v>
      </c>
      <c r="D17" s="89"/>
    </row>
    <row r="18" spans="2:4" ht="16.2" thickBot="1" x14ac:dyDescent="0.35">
      <c r="B18" s="4" t="s">
        <v>51</v>
      </c>
      <c r="C18" s="60">
        <f>SUM(F13)</f>
        <v>4042.1200000000003</v>
      </c>
      <c r="D18" s="49"/>
    </row>
    <row r="19" spans="2:4" ht="16.2" thickTop="1" x14ac:dyDescent="0.3">
      <c r="C19" s="55">
        <f>SUM(C16:C18)</f>
        <v>11303.190000000002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5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67" sqref="A67"/>
    </sheetView>
  </sheetViews>
  <sheetFormatPr defaultColWidth="8.88671875" defaultRowHeight="15" x14ac:dyDescent="0.25"/>
  <cols>
    <col min="1" max="1" width="45.5546875" style="15" bestFit="1" customWidth="1"/>
    <col min="2" max="2" width="7.109375" style="15" customWidth="1"/>
    <col min="3" max="15" width="12.5546875" style="3" hidden="1" customWidth="1"/>
    <col min="16" max="16" width="13.88671875" style="3" hidden="1" customWidth="1"/>
    <col min="17" max="17" width="2.6640625" style="3" hidden="1" customWidth="1"/>
    <col min="18" max="18" width="12.5546875" style="3" hidden="1" customWidth="1"/>
    <col min="19" max="19" width="14.33203125" style="3" hidden="1" customWidth="1"/>
    <col min="20" max="23" width="12.5546875" style="3" hidden="1" customWidth="1"/>
    <col min="24" max="24" width="12.88671875" style="3" hidden="1" customWidth="1"/>
    <col min="25" max="30" width="12.5546875" style="3" hidden="1" customWidth="1"/>
    <col min="31" max="31" width="13.88671875" style="3" hidden="1" customWidth="1"/>
    <col min="32" max="32" width="2.6640625" style="3" customWidth="1"/>
    <col min="33" max="33" width="12.5546875" style="3" customWidth="1"/>
    <col min="34" max="34" width="14.33203125" style="3" bestFit="1" customWidth="1"/>
    <col min="35" max="35" width="12.5546875" style="3" customWidth="1"/>
    <col min="36" max="36" width="13.33203125" style="3" bestFit="1" customWidth="1"/>
    <col min="37" max="38" width="12.5546875" style="3" customWidth="1"/>
    <col min="39" max="39" width="12.88671875" style="3" bestFit="1" customWidth="1"/>
    <col min="40" max="45" width="12.5546875" style="3" customWidth="1"/>
    <col min="46" max="46" width="13.88671875" style="3" customWidth="1"/>
    <col min="47" max="16384" width="8.88671875" style="3"/>
  </cols>
  <sheetData>
    <row r="1" spans="1:46" ht="18" thickBot="1" x14ac:dyDescent="0.35">
      <c r="A1" s="35" t="s">
        <v>102</v>
      </c>
      <c r="B1" s="36"/>
      <c r="C1" s="94">
        <v>4144</v>
      </c>
      <c r="E1" s="21"/>
      <c r="M1" s="4"/>
      <c r="N1" s="4"/>
      <c r="R1" s="37">
        <v>4144</v>
      </c>
      <c r="T1" s="21" t="s">
        <v>112</v>
      </c>
      <c r="AB1" s="4"/>
      <c r="AC1" s="4"/>
      <c r="AH1" s="37">
        <v>4144</v>
      </c>
      <c r="AI1" s="21" t="s">
        <v>129</v>
      </c>
      <c r="AQ1" s="4"/>
      <c r="AR1" s="4"/>
    </row>
    <row r="2" spans="1:46" ht="18" customHeight="1" thickBot="1" x14ac:dyDescent="0.35">
      <c r="A2" s="33"/>
      <c r="B2" s="33"/>
      <c r="C2" s="110" t="s">
        <v>114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113</v>
      </c>
      <c r="V2" s="21"/>
      <c r="AB2" s="4"/>
      <c r="AC2" s="4"/>
      <c r="AG2" s="34"/>
      <c r="AI2" s="3" t="s">
        <v>113</v>
      </c>
      <c r="AK2" s="21"/>
      <c r="AQ2" s="4"/>
      <c r="AR2" s="4"/>
    </row>
    <row r="3" spans="1:46" ht="15.75" customHeight="1" thickBot="1" x14ac:dyDescent="0.35">
      <c r="A3" s="13" t="s">
        <v>42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3" t="s">
        <v>11</v>
      </c>
      <c r="S3" s="93" t="s">
        <v>0</v>
      </c>
      <c r="T3" s="93" t="s">
        <v>1</v>
      </c>
      <c r="U3" s="93" t="s">
        <v>2</v>
      </c>
      <c r="V3" s="93" t="s">
        <v>3</v>
      </c>
      <c r="W3" s="93" t="s">
        <v>4</v>
      </c>
      <c r="X3" s="93" t="s">
        <v>5</v>
      </c>
      <c r="Y3" s="93" t="s">
        <v>6</v>
      </c>
      <c r="Z3" s="93" t="s">
        <v>7</v>
      </c>
      <c r="AA3" s="93" t="s">
        <v>8</v>
      </c>
      <c r="AB3" s="93" t="s">
        <v>9</v>
      </c>
      <c r="AC3" s="93" t="s">
        <v>10</v>
      </c>
      <c r="AD3" s="93" t="s">
        <v>11</v>
      </c>
      <c r="AE3" s="6" t="s">
        <v>12</v>
      </c>
      <c r="AG3" s="106" t="s">
        <v>11</v>
      </c>
      <c r="AH3" s="106" t="s">
        <v>0</v>
      </c>
      <c r="AI3" s="106" t="s">
        <v>1</v>
      </c>
      <c r="AJ3" s="106" t="s">
        <v>2</v>
      </c>
      <c r="AK3" s="106" t="s">
        <v>3</v>
      </c>
      <c r="AL3" s="106" t="s">
        <v>4</v>
      </c>
      <c r="AM3" s="106" t="s">
        <v>5</v>
      </c>
      <c r="AN3" s="106" t="s">
        <v>6</v>
      </c>
      <c r="AO3" s="106" t="s">
        <v>7</v>
      </c>
      <c r="AP3" s="106" t="s">
        <v>8</v>
      </c>
      <c r="AQ3" s="106" t="s">
        <v>9</v>
      </c>
      <c r="AR3" s="106" t="s">
        <v>10</v>
      </c>
      <c r="AS3" s="106" t="s">
        <v>11</v>
      </c>
      <c r="AT3" s="6" t="s">
        <v>12</v>
      </c>
    </row>
    <row r="4" spans="1:46" x14ac:dyDescent="0.25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5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6" si="0">SUM(D5:O5)</f>
        <v>96</v>
      </c>
      <c r="R5" s="7">
        <f t="shared" ref="R5:R53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6" si="2">SUM(S5:AD5)</f>
        <v>0</v>
      </c>
      <c r="AG5" s="7">
        <f t="shared" ref="AG5:AG11" si="3">AD5</f>
        <v>0</v>
      </c>
      <c r="AH5" s="7">
        <v>27</v>
      </c>
      <c r="AI5" s="7"/>
      <c r="AJ5" s="7">
        <v>78.5</v>
      </c>
      <c r="AK5" s="7"/>
      <c r="AL5" s="7"/>
      <c r="AM5" s="7"/>
      <c r="AN5" s="7"/>
      <c r="AO5" s="7"/>
      <c r="AP5" s="7"/>
      <c r="AQ5" s="7"/>
      <c r="AR5" s="7"/>
      <c r="AS5" s="7"/>
      <c r="AT5" s="9">
        <f t="shared" ref="AT5:AT6" si="4">SUM(AH5:AS5)</f>
        <v>105.5</v>
      </c>
    </row>
    <row r="6" spans="1:46" x14ac:dyDescent="0.25">
      <c r="A6" s="15" t="s">
        <v>22</v>
      </c>
      <c r="B6" s="15">
        <v>20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 t="shared" si="0"/>
        <v>0</v>
      </c>
      <c r="R6" s="7">
        <f t="shared" si="1"/>
        <v>0</v>
      </c>
      <c r="S6" s="7"/>
      <c r="T6" s="7"/>
      <c r="U6" s="7">
        <v>67.5</v>
      </c>
      <c r="V6" s="7"/>
      <c r="W6" s="7"/>
      <c r="X6" s="7"/>
      <c r="Y6" s="7"/>
      <c r="Z6" s="7"/>
      <c r="AA6" s="7"/>
      <c r="AB6" s="7"/>
      <c r="AC6" s="7"/>
      <c r="AD6" s="7"/>
      <c r="AE6" s="9">
        <f t="shared" si="2"/>
        <v>67.5</v>
      </c>
      <c r="AG6" s="7">
        <f t="shared" si="3"/>
        <v>0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9">
        <f t="shared" si="4"/>
        <v>0</v>
      </c>
    </row>
    <row r="7" spans="1:46" x14ac:dyDescent="0.25">
      <c r="A7" s="15" t="s">
        <v>23</v>
      </c>
      <c r="B7" s="15">
        <v>19</v>
      </c>
      <c r="C7" s="8"/>
      <c r="D7" s="7"/>
      <c r="E7" s="7"/>
      <c r="F7" s="7">
        <v>250</v>
      </c>
      <c r="G7" s="7"/>
      <c r="H7" s="7"/>
      <c r="I7" s="7"/>
      <c r="J7" s="7"/>
      <c r="K7" s="7"/>
      <c r="L7" s="7"/>
      <c r="M7" s="7"/>
      <c r="N7" s="7"/>
      <c r="O7" s="7"/>
      <c r="P7" s="9">
        <f>SUM(D7:O7)</f>
        <v>250</v>
      </c>
      <c r="R7" s="7">
        <f t="shared" si="1"/>
        <v>0</v>
      </c>
      <c r="S7" s="7"/>
      <c r="T7" s="7">
        <v>175</v>
      </c>
      <c r="U7" s="7"/>
      <c r="V7" s="7"/>
      <c r="W7" s="7"/>
      <c r="X7" s="7"/>
      <c r="Y7" s="7">
        <v>175</v>
      </c>
      <c r="Z7" s="7"/>
      <c r="AA7" s="7"/>
      <c r="AB7" s="7"/>
      <c r="AC7" s="7"/>
      <c r="AD7" s="7">
        <v>210</v>
      </c>
      <c r="AE7" s="9">
        <f>SUM(S7:AD7)</f>
        <v>560</v>
      </c>
      <c r="AG7" s="7">
        <f t="shared" si="3"/>
        <v>210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f>SUM(AH7:AS7)</f>
        <v>0</v>
      </c>
    </row>
    <row r="8" spans="1:46" x14ac:dyDescent="0.25">
      <c r="A8" s="15">
        <v>130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R8" s="7">
        <f t="shared" si="1"/>
        <v>0</v>
      </c>
      <c r="S8" s="7"/>
      <c r="T8" s="7"/>
      <c r="U8" s="7">
        <v>336.19</v>
      </c>
      <c r="V8" s="7"/>
      <c r="W8" s="7"/>
      <c r="X8" s="7"/>
      <c r="Y8" s="7">
        <v>250</v>
      </c>
      <c r="Z8" s="7"/>
      <c r="AA8" s="7"/>
      <c r="AB8" s="7"/>
      <c r="AC8" s="7"/>
      <c r="AD8" s="7"/>
      <c r="AE8" s="9">
        <f>SUM(S8:AD8)</f>
        <v>586.19000000000005</v>
      </c>
      <c r="AG8" s="7">
        <f t="shared" si="3"/>
        <v>0</v>
      </c>
      <c r="AH8" s="7"/>
      <c r="AI8" s="7"/>
      <c r="AJ8" s="7">
        <v>601</v>
      </c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601</v>
      </c>
    </row>
    <row r="9" spans="1:46" x14ac:dyDescent="0.25">
      <c r="A9" s="15">
        <v>132</v>
      </c>
      <c r="C9" s="8"/>
      <c r="D9" s="7"/>
      <c r="E9" s="7"/>
      <c r="F9" s="7"/>
      <c r="G9" s="7"/>
      <c r="H9" s="7"/>
      <c r="I9" s="7"/>
      <c r="J9" s="7"/>
      <c r="K9" s="7"/>
      <c r="L9" s="7">
        <v>25</v>
      </c>
      <c r="M9" s="7"/>
      <c r="N9" s="7"/>
      <c r="O9" s="7"/>
      <c r="P9" s="9">
        <f>SUM(D9:O9)</f>
        <v>25</v>
      </c>
      <c r="R9" s="7">
        <f t="shared" si="1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>
        <f>SUM(S9:AD9)</f>
        <v>0</v>
      </c>
      <c r="AG9" s="7">
        <f t="shared" si="3"/>
        <v>0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0</v>
      </c>
    </row>
    <row r="10" spans="1:46" x14ac:dyDescent="0.25">
      <c r="A10" s="15" t="s">
        <v>24</v>
      </c>
      <c r="B10" s="15">
        <v>14</v>
      </c>
      <c r="C10" s="8"/>
      <c r="D10" s="8">
        <v>241</v>
      </c>
      <c r="E10" s="7"/>
      <c r="F10" s="7"/>
      <c r="G10" s="7">
        <v>128.5</v>
      </c>
      <c r="H10" s="7"/>
      <c r="I10" s="7"/>
      <c r="J10" s="7"/>
      <c r="K10" s="7"/>
      <c r="L10" s="64"/>
      <c r="M10" s="7"/>
      <c r="N10" s="7"/>
      <c r="O10" s="7"/>
      <c r="P10" s="9">
        <f t="shared" ref="P10:P53" si="5">SUM(D10:O10)</f>
        <v>369.5</v>
      </c>
      <c r="R10" s="7">
        <f t="shared" si="1"/>
        <v>0</v>
      </c>
      <c r="S10" s="8"/>
      <c r="T10" s="7"/>
      <c r="U10" s="7">
        <v>189.77</v>
      </c>
      <c r="V10" s="7"/>
      <c r="W10" s="7"/>
      <c r="X10" s="7"/>
      <c r="Y10" s="7">
        <v>128</v>
      </c>
      <c r="Z10" s="7"/>
      <c r="AA10" s="64"/>
      <c r="AB10" s="7"/>
      <c r="AC10" s="7"/>
      <c r="AD10" s="7"/>
      <c r="AE10" s="9">
        <f t="shared" ref="AE10:AE53" si="6">SUM(S10:AD10)</f>
        <v>317.77</v>
      </c>
      <c r="AG10" s="7">
        <f t="shared" si="3"/>
        <v>0</v>
      </c>
      <c r="AH10" s="8">
        <v>252</v>
      </c>
      <c r="AI10" s="7"/>
      <c r="AJ10" s="7"/>
      <c r="AK10" s="7"/>
      <c r="AL10" s="7"/>
      <c r="AM10" s="7"/>
      <c r="AN10" s="7"/>
      <c r="AO10" s="7"/>
      <c r="AP10" s="64"/>
      <c r="AQ10" s="7"/>
      <c r="AR10" s="7"/>
      <c r="AS10" s="7"/>
      <c r="AT10" s="9">
        <f t="shared" ref="AT10:AT53" si="7">SUM(AH10:AS10)</f>
        <v>252</v>
      </c>
    </row>
    <row r="11" spans="1:46" customFormat="1" x14ac:dyDescent="0.25">
      <c r="A11" s="15" t="s">
        <v>68</v>
      </c>
      <c r="B11" s="15">
        <v>14</v>
      </c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5"/>
        <v>0</v>
      </c>
      <c r="R11" s="7">
        <f t="shared" si="1"/>
        <v>0</v>
      </c>
      <c r="S11" s="3"/>
      <c r="T11" s="3"/>
      <c r="U11" s="3"/>
      <c r="V11" s="3"/>
      <c r="W11" s="3"/>
      <c r="X11" s="3"/>
      <c r="Y11" s="3"/>
      <c r="Z11" s="3"/>
      <c r="AA11" s="3"/>
      <c r="AB11" s="7">
        <v>25</v>
      </c>
      <c r="AC11" s="3"/>
      <c r="AD11" s="3"/>
      <c r="AE11" s="9">
        <f t="shared" si="6"/>
        <v>25</v>
      </c>
      <c r="AG11" s="7">
        <f t="shared" si="3"/>
        <v>0</v>
      </c>
      <c r="AH11" s="3"/>
      <c r="AI11" s="3"/>
      <c r="AJ11" s="3"/>
      <c r="AK11" s="3"/>
      <c r="AL11" s="3"/>
      <c r="AM11" s="3"/>
      <c r="AN11" s="3"/>
      <c r="AO11" s="3"/>
      <c r="AP11" s="3"/>
      <c r="AQ11" s="7"/>
      <c r="AR11" s="3"/>
      <c r="AS11" s="3"/>
      <c r="AT11" s="9">
        <f t="shared" si="7"/>
        <v>0</v>
      </c>
    </row>
    <row r="12" spans="1:46" x14ac:dyDescent="0.25">
      <c r="A12" s="15" t="s">
        <v>25</v>
      </c>
      <c r="B12" s="15">
        <v>14</v>
      </c>
      <c r="C12" s="8"/>
      <c r="D12" s="7">
        <v>70</v>
      </c>
      <c r="E12" s="7"/>
      <c r="F12" s="7"/>
      <c r="G12" s="7"/>
      <c r="H12" s="7"/>
      <c r="I12" s="7"/>
      <c r="J12" s="7"/>
      <c r="K12" s="7">
        <v>35</v>
      </c>
      <c r="L12" s="7"/>
      <c r="M12" s="7"/>
      <c r="N12" s="7"/>
      <c r="O12" s="7"/>
      <c r="P12" s="9">
        <f t="shared" si="5"/>
        <v>105</v>
      </c>
      <c r="R12" s="7">
        <f>O12</f>
        <v>0</v>
      </c>
      <c r="S12" s="7">
        <v>70</v>
      </c>
      <c r="T12" s="7"/>
      <c r="U12" s="7"/>
      <c r="V12" s="7">
        <v>65</v>
      </c>
      <c r="W12" s="7"/>
      <c r="X12" s="7"/>
      <c r="Y12" s="7">
        <v>50</v>
      </c>
      <c r="Z12" s="7"/>
      <c r="AA12" s="7"/>
      <c r="AB12" s="7">
        <v>50</v>
      </c>
      <c r="AC12" s="7"/>
      <c r="AD12" s="7"/>
      <c r="AE12" s="9">
        <f t="shared" si="6"/>
        <v>235</v>
      </c>
      <c r="AG12" s="7">
        <f>AD12</f>
        <v>0</v>
      </c>
      <c r="AH12" s="7">
        <v>50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>
        <f t="shared" si="7"/>
        <v>50</v>
      </c>
    </row>
    <row r="13" spans="1:46" x14ac:dyDescent="0.25">
      <c r="A13" s="15" t="s">
        <v>26</v>
      </c>
      <c r="B13" s="15">
        <v>19</v>
      </c>
      <c r="C13" s="8">
        <v>250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 t="shared" si="5"/>
        <v>0</v>
      </c>
      <c r="R13" s="7">
        <f t="shared" si="1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>
        <f t="shared" si="6"/>
        <v>0</v>
      </c>
      <c r="AG13" s="7">
        <f t="shared" ref="AG13:AG53" si="8">AD13</f>
        <v>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>
        <f t="shared" si="7"/>
        <v>0</v>
      </c>
    </row>
    <row r="14" spans="1:46" x14ac:dyDescent="0.25">
      <c r="A14" s="15" t="s">
        <v>27</v>
      </c>
      <c r="B14" s="15">
        <v>14</v>
      </c>
      <c r="C14" s="8"/>
      <c r="D14" s="7"/>
      <c r="E14" s="7"/>
      <c r="F14" s="7"/>
      <c r="G14" s="7"/>
      <c r="H14" s="7">
        <v>50</v>
      </c>
      <c r="I14" s="7"/>
      <c r="J14" s="7"/>
      <c r="K14" s="7"/>
      <c r="L14" s="7"/>
      <c r="M14" s="7"/>
      <c r="N14" s="7"/>
      <c r="O14" s="7"/>
      <c r="P14" s="9">
        <f t="shared" si="5"/>
        <v>50</v>
      </c>
      <c r="R14" s="7">
        <f t="shared" si="1"/>
        <v>0</v>
      </c>
      <c r="S14" s="7"/>
      <c r="T14" s="7"/>
      <c r="U14" s="7"/>
      <c r="V14" s="7">
        <v>80</v>
      </c>
      <c r="W14" s="7"/>
      <c r="X14" s="7"/>
      <c r="Y14" s="7"/>
      <c r="Z14" s="7"/>
      <c r="AA14" s="7"/>
      <c r="AB14" s="7">
        <v>75</v>
      </c>
      <c r="AC14" s="7"/>
      <c r="AD14" s="7"/>
      <c r="AE14" s="9">
        <f t="shared" si="6"/>
        <v>155</v>
      </c>
      <c r="AG14" s="7">
        <f t="shared" si="8"/>
        <v>0</v>
      </c>
      <c r="AH14" s="7"/>
      <c r="AI14" s="7">
        <v>75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75</v>
      </c>
    </row>
    <row r="15" spans="1:46" x14ac:dyDescent="0.25">
      <c r="A15" s="15" t="s">
        <v>28</v>
      </c>
      <c r="B15" s="15">
        <v>19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 t="shared" si="5"/>
        <v>0</v>
      </c>
      <c r="R15" s="7">
        <f t="shared" si="1"/>
        <v>0</v>
      </c>
      <c r="S15" s="7"/>
      <c r="T15" s="7"/>
      <c r="U15" s="7"/>
      <c r="V15" s="7"/>
      <c r="W15" s="7"/>
      <c r="X15" s="7"/>
      <c r="Y15" s="7"/>
      <c r="Z15" s="7">
        <v>75</v>
      </c>
      <c r="AA15" s="7"/>
      <c r="AB15" s="7"/>
      <c r="AC15" s="7"/>
      <c r="AD15" s="7"/>
      <c r="AE15" s="9">
        <f t="shared" si="6"/>
        <v>75</v>
      </c>
      <c r="AG15" s="7">
        <f t="shared" si="8"/>
        <v>0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>
        <f t="shared" si="7"/>
        <v>0</v>
      </c>
    </row>
    <row r="16" spans="1:46" customFormat="1" x14ac:dyDescent="0.25">
      <c r="A16" s="15" t="s">
        <v>80</v>
      </c>
      <c r="B16" s="15">
        <v>14</v>
      </c>
      <c r="C16" s="3"/>
      <c r="D16" s="7">
        <v>79.5</v>
      </c>
      <c r="E16" s="3"/>
      <c r="F16" s="3"/>
      <c r="G16" s="3"/>
      <c r="H16" s="3"/>
      <c r="I16" s="3"/>
      <c r="J16" s="3"/>
      <c r="K16" s="3"/>
      <c r="L16" s="88"/>
      <c r="M16" s="3"/>
      <c r="N16" s="3"/>
      <c r="O16" s="3"/>
      <c r="P16" s="9">
        <f t="shared" si="5"/>
        <v>79.5</v>
      </c>
      <c r="R16" s="7">
        <f t="shared" si="1"/>
        <v>0</v>
      </c>
      <c r="S16" s="7">
        <v>44.12</v>
      </c>
      <c r="T16" s="3"/>
      <c r="U16" s="3"/>
      <c r="V16" s="3"/>
      <c r="W16" s="3"/>
      <c r="X16" s="3"/>
      <c r="Y16" s="3"/>
      <c r="Z16" s="3"/>
      <c r="AA16" s="88"/>
      <c r="AB16" s="3"/>
      <c r="AC16" s="7">
        <v>32.5</v>
      </c>
      <c r="AD16" s="7"/>
      <c r="AE16" s="9">
        <f t="shared" si="6"/>
        <v>76.62</v>
      </c>
      <c r="AG16" s="7">
        <f t="shared" si="8"/>
        <v>0</v>
      </c>
      <c r="AH16" s="7"/>
      <c r="AI16" s="3"/>
      <c r="AJ16" s="7">
        <v>6.7</v>
      </c>
      <c r="AK16" s="3"/>
      <c r="AL16" s="3"/>
      <c r="AM16" s="3"/>
      <c r="AN16" s="3"/>
      <c r="AO16" s="3"/>
      <c r="AP16" s="88"/>
      <c r="AQ16" s="3"/>
      <c r="AR16" s="7"/>
      <c r="AS16" s="7"/>
      <c r="AT16" s="9">
        <f t="shared" si="7"/>
        <v>6.7</v>
      </c>
    </row>
    <row r="17" spans="1:46" x14ac:dyDescent="0.25">
      <c r="A17" s="15" t="s">
        <v>18</v>
      </c>
      <c r="B17" s="15">
        <v>14</v>
      </c>
      <c r="C17" s="8"/>
      <c r="D17" s="7"/>
      <c r="E17" s="7">
        <v>196.31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5"/>
        <v>196.31</v>
      </c>
      <c r="R17" s="7">
        <f t="shared" si="1"/>
        <v>0</v>
      </c>
      <c r="S17" s="7"/>
      <c r="T17" s="7"/>
      <c r="U17" s="7">
        <v>98.4</v>
      </c>
      <c r="V17" s="7"/>
      <c r="W17" s="7"/>
      <c r="X17" s="7"/>
      <c r="Y17" s="7"/>
      <c r="Z17" s="7"/>
      <c r="AA17" s="7"/>
      <c r="AB17" s="7"/>
      <c r="AC17" s="7"/>
      <c r="AD17" s="7"/>
      <c r="AE17" s="9">
        <f t="shared" si="6"/>
        <v>98.4</v>
      </c>
      <c r="AG17" s="7">
        <f t="shared" si="8"/>
        <v>0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>
        <f t="shared" si="7"/>
        <v>0</v>
      </c>
    </row>
    <row r="18" spans="1:46" x14ac:dyDescent="0.25">
      <c r="A18" s="15" t="s">
        <v>29</v>
      </c>
      <c r="B18" s="15">
        <v>19</v>
      </c>
      <c r="C18" s="8"/>
      <c r="D18" s="7"/>
      <c r="E18" s="7"/>
      <c r="F18" s="7">
        <v>50</v>
      </c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50</v>
      </c>
      <c r="R18" s="7">
        <f t="shared" si="1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0</v>
      </c>
      <c r="AG18" s="7">
        <f t="shared" si="8"/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>
        <f t="shared" si="7"/>
        <v>0</v>
      </c>
    </row>
    <row r="19" spans="1:46" x14ac:dyDescent="0.25">
      <c r="A19" s="15" t="s">
        <v>30</v>
      </c>
      <c r="B19" s="15">
        <v>19</v>
      </c>
      <c r="C19" s="8"/>
      <c r="D19" s="7">
        <v>100</v>
      </c>
      <c r="E19" s="7"/>
      <c r="F19" s="7"/>
      <c r="G19" s="7">
        <v>150</v>
      </c>
      <c r="H19" s="7"/>
      <c r="I19" s="7"/>
      <c r="J19" s="7">
        <v>50</v>
      </c>
      <c r="L19" s="64"/>
      <c r="M19" s="7"/>
      <c r="N19" s="7"/>
      <c r="O19" s="7">
        <v>100</v>
      </c>
      <c r="P19" s="9">
        <f t="shared" si="5"/>
        <v>400</v>
      </c>
      <c r="R19" s="7">
        <f t="shared" si="1"/>
        <v>100</v>
      </c>
      <c r="S19" s="7"/>
      <c r="T19" s="7"/>
      <c r="U19" s="7"/>
      <c r="V19" s="7"/>
      <c r="W19" s="7"/>
      <c r="X19" s="7"/>
      <c r="Y19" s="7"/>
      <c r="AA19" s="7">
        <v>100</v>
      </c>
      <c r="AB19" s="7"/>
      <c r="AC19" s="7"/>
      <c r="AD19" s="7">
        <v>100</v>
      </c>
      <c r="AE19" s="9">
        <f t="shared" si="6"/>
        <v>200</v>
      </c>
      <c r="AG19" s="7">
        <f t="shared" si="8"/>
        <v>100</v>
      </c>
      <c r="AH19" s="7"/>
      <c r="AI19" s="7"/>
      <c r="AJ19" s="7">
        <v>100</v>
      </c>
      <c r="AK19" s="7"/>
      <c r="AL19" s="7"/>
      <c r="AM19" s="7"/>
      <c r="AN19" s="7"/>
      <c r="AP19" s="7"/>
      <c r="AQ19" s="7"/>
      <c r="AR19" s="7"/>
      <c r="AS19" s="7"/>
      <c r="AT19" s="9">
        <f t="shared" si="7"/>
        <v>100</v>
      </c>
    </row>
    <row r="20" spans="1:46" x14ac:dyDescent="0.25">
      <c r="A20" s="15">
        <v>392</v>
      </c>
      <c r="C20" s="8"/>
      <c r="D20" s="7"/>
      <c r="E20" s="7"/>
      <c r="F20" s="7"/>
      <c r="G20" s="7"/>
      <c r="H20" s="7"/>
      <c r="I20" s="7"/>
      <c r="J20" s="7"/>
      <c r="L20" s="64"/>
      <c r="M20" s="7"/>
      <c r="N20" s="7"/>
      <c r="O20" s="7"/>
      <c r="P20" s="9"/>
      <c r="R20" s="7">
        <f t="shared" si="1"/>
        <v>0</v>
      </c>
      <c r="S20" s="7"/>
      <c r="T20" s="7"/>
      <c r="U20" s="7">
        <v>100</v>
      </c>
      <c r="V20" s="7"/>
      <c r="W20" s="7"/>
      <c r="X20" s="7">
        <v>100</v>
      </c>
      <c r="Y20" s="7"/>
      <c r="AA20" s="7">
        <v>200</v>
      </c>
      <c r="AB20" s="7"/>
      <c r="AC20" s="7"/>
      <c r="AD20" s="7"/>
      <c r="AE20" s="9">
        <f t="shared" si="6"/>
        <v>400</v>
      </c>
      <c r="AG20" s="7">
        <f t="shared" si="8"/>
        <v>0</v>
      </c>
      <c r="AH20" s="7"/>
      <c r="AI20" s="7"/>
      <c r="AJ20" s="7"/>
      <c r="AK20" s="7"/>
      <c r="AL20" s="7"/>
      <c r="AM20" s="7"/>
      <c r="AN20" s="7"/>
      <c r="AP20" s="7"/>
      <c r="AQ20" s="7"/>
      <c r="AR20" s="7"/>
      <c r="AS20" s="7"/>
      <c r="AT20" s="9">
        <f t="shared" si="7"/>
        <v>0</v>
      </c>
    </row>
    <row r="21" spans="1:46" x14ac:dyDescent="0.25">
      <c r="A21" s="15">
        <v>393</v>
      </c>
      <c r="C21" s="8"/>
      <c r="D21" s="7"/>
      <c r="E21" s="7"/>
      <c r="F21" s="7">
        <v>46</v>
      </c>
      <c r="G21" s="7"/>
      <c r="H21" s="7"/>
      <c r="I21" s="7"/>
      <c r="J21" s="7"/>
      <c r="L21" s="64"/>
      <c r="M21" s="7"/>
      <c r="N21" s="7"/>
      <c r="O21" s="7"/>
      <c r="P21" s="9">
        <f t="shared" si="5"/>
        <v>46</v>
      </c>
      <c r="R21" s="7">
        <f t="shared" si="1"/>
        <v>0</v>
      </c>
      <c r="S21" s="7"/>
      <c r="T21" s="7"/>
      <c r="U21" s="7"/>
      <c r="V21" s="7"/>
      <c r="W21" s="7"/>
      <c r="X21" s="7"/>
      <c r="Y21" s="7"/>
      <c r="AA21" s="64"/>
      <c r="AB21" s="7"/>
      <c r="AC21" s="7"/>
      <c r="AD21" s="7"/>
      <c r="AE21" s="9">
        <f t="shared" si="6"/>
        <v>0</v>
      </c>
      <c r="AG21" s="7">
        <f t="shared" si="8"/>
        <v>0</v>
      </c>
      <c r="AH21" s="7"/>
      <c r="AI21" s="7"/>
      <c r="AJ21" s="7"/>
      <c r="AK21" s="7"/>
      <c r="AL21" s="7"/>
      <c r="AM21" s="7"/>
      <c r="AN21" s="7"/>
      <c r="AP21" s="64"/>
      <c r="AQ21" s="7"/>
      <c r="AR21" s="7"/>
      <c r="AS21" s="7"/>
      <c r="AT21" s="9">
        <f t="shared" si="7"/>
        <v>0</v>
      </c>
    </row>
    <row r="22" spans="1:46" x14ac:dyDescent="0.25">
      <c r="A22" s="15" t="s">
        <v>19</v>
      </c>
      <c r="B22" s="15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5"/>
        <v>0</v>
      </c>
      <c r="R22" s="7">
        <f t="shared" si="1"/>
        <v>0</v>
      </c>
      <c r="S22" s="7">
        <v>184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195</v>
      </c>
      <c r="AE22" s="9">
        <f t="shared" si="6"/>
        <v>379</v>
      </c>
      <c r="AG22" s="7">
        <f t="shared" si="8"/>
        <v>195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>
        <f t="shared" si="7"/>
        <v>0</v>
      </c>
    </row>
    <row r="23" spans="1:46" x14ac:dyDescent="0.25">
      <c r="A23" s="15" t="s">
        <v>31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25</v>
      </c>
      <c r="T23" s="7"/>
      <c r="U23" s="7"/>
      <c r="V23" s="7"/>
      <c r="W23" s="7"/>
      <c r="X23" s="7"/>
      <c r="Y23" s="7"/>
      <c r="Z23" s="7"/>
      <c r="AA23" s="7"/>
      <c r="AB23" s="7"/>
      <c r="AC23" s="7">
        <v>50</v>
      </c>
      <c r="AD23" s="7"/>
      <c r="AE23" s="9">
        <f t="shared" si="6"/>
        <v>75</v>
      </c>
      <c r="AG23" s="7">
        <f t="shared" si="8"/>
        <v>0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5">
      <c r="A24" s="15">
        <v>484</v>
      </c>
      <c r="C24" s="7"/>
      <c r="D24" s="7"/>
      <c r="E24" s="7">
        <v>150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150</v>
      </c>
      <c r="R24" s="7">
        <f t="shared" si="1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>
        <f t="shared" si="6"/>
        <v>0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5">
      <c r="A25" s="15">
        <v>495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120</v>
      </c>
      <c r="P25" s="9">
        <f t="shared" si="5"/>
        <v>120</v>
      </c>
      <c r="R25" s="7">
        <f t="shared" si="1"/>
        <v>120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>
        <f t="shared" si="7"/>
        <v>0</v>
      </c>
    </row>
    <row r="26" spans="1:46" customFormat="1" x14ac:dyDescent="0.25">
      <c r="A26" s="15" t="s">
        <v>70</v>
      </c>
      <c r="B26" s="15">
        <v>19</v>
      </c>
      <c r="D26" s="8"/>
      <c r="E26" s="8"/>
      <c r="F26" s="8"/>
      <c r="G26" s="8"/>
      <c r="H26" s="8"/>
      <c r="I26" s="8">
        <v>400</v>
      </c>
      <c r="J26" s="8"/>
      <c r="K26" s="8"/>
      <c r="L26" s="8"/>
      <c r="M26" s="8"/>
      <c r="N26" s="8"/>
      <c r="O26" s="8"/>
      <c r="P26" s="9">
        <f t="shared" si="5"/>
        <v>400</v>
      </c>
      <c r="R26" s="7">
        <f t="shared" si="1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>
        <f t="shared" si="6"/>
        <v>0</v>
      </c>
      <c r="AG26" s="7">
        <f t="shared" si="8"/>
        <v>0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9">
        <f t="shared" si="7"/>
        <v>0</v>
      </c>
    </row>
    <row r="27" spans="1:46" customFormat="1" x14ac:dyDescent="0.25">
      <c r="A27" s="15" t="s">
        <v>73</v>
      </c>
      <c r="B27" s="15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5"/>
        <v>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>
        <f t="shared" si="7"/>
        <v>0</v>
      </c>
    </row>
    <row r="28" spans="1:46" customFormat="1" x14ac:dyDescent="0.25">
      <c r="A28" s="15">
        <v>613</v>
      </c>
      <c r="B28" s="15"/>
      <c r="D28" s="8"/>
      <c r="E28" s="8"/>
      <c r="F28" s="8"/>
      <c r="G28" s="8">
        <v>100</v>
      </c>
      <c r="H28" s="8"/>
      <c r="I28" s="8"/>
      <c r="J28" s="8"/>
      <c r="K28" s="8"/>
      <c r="L28" s="8"/>
      <c r="M28" s="8"/>
      <c r="N28" s="8"/>
      <c r="O28" s="8"/>
      <c r="P28" s="9">
        <f t="shared" si="5"/>
        <v>100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x14ac:dyDescent="0.25">
      <c r="A29" s="15" t="s">
        <v>32</v>
      </c>
      <c r="B29" s="15">
        <v>19</v>
      </c>
      <c r="C29" s="8">
        <v>50</v>
      </c>
      <c r="D29" s="7">
        <v>50</v>
      </c>
      <c r="E29" s="7"/>
      <c r="F29" s="7">
        <v>50</v>
      </c>
      <c r="G29" s="7"/>
      <c r="H29" s="7"/>
      <c r="I29" s="7"/>
      <c r="J29" s="7"/>
      <c r="K29" s="7"/>
      <c r="L29" s="7"/>
      <c r="M29" s="7"/>
      <c r="N29" s="7"/>
      <c r="O29" s="7"/>
      <c r="P29" s="9">
        <f t="shared" si="5"/>
        <v>100</v>
      </c>
      <c r="R29" s="7">
        <f t="shared" si="1"/>
        <v>0</v>
      </c>
      <c r="S29" s="7"/>
      <c r="T29" s="7">
        <v>100</v>
      </c>
      <c r="U29" s="7"/>
      <c r="V29" s="7"/>
      <c r="W29" s="7"/>
      <c r="X29" s="7"/>
      <c r="Y29" s="7"/>
      <c r="Z29" s="7">
        <v>100</v>
      </c>
      <c r="AA29" s="7"/>
      <c r="AB29" s="7"/>
      <c r="AC29" s="7"/>
      <c r="AD29" s="7"/>
      <c r="AE29" s="9">
        <f t="shared" si="6"/>
        <v>200</v>
      </c>
      <c r="AG29" s="7">
        <f t="shared" si="8"/>
        <v>0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>
        <f t="shared" si="7"/>
        <v>0</v>
      </c>
    </row>
    <row r="30" spans="1:46" customFormat="1" x14ac:dyDescent="0.25">
      <c r="A30" s="15" t="s">
        <v>69</v>
      </c>
      <c r="B30" s="15">
        <v>14</v>
      </c>
      <c r="D30" s="8"/>
      <c r="E30" s="8"/>
      <c r="F30" s="8"/>
      <c r="G30" s="8"/>
      <c r="H30" s="8">
        <v>103.5</v>
      </c>
      <c r="I30" s="8"/>
      <c r="J30" s="8"/>
      <c r="K30" s="8"/>
      <c r="L30" s="8"/>
      <c r="M30" s="8"/>
      <c r="N30" s="8"/>
      <c r="O30" s="8"/>
      <c r="P30" s="9">
        <f t="shared" si="5"/>
        <v>103.5</v>
      </c>
      <c r="R30" s="7">
        <f t="shared" si="1"/>
        <v>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>
        <f t="shared" si="6"/>
        <v>0</v>
      </c>
      <c r="AG30" s="7">
        <f t="shared" si="8"/>
        <v>0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>
        <f t="shared" si="7"/>
        <v>0</v>
      </c>
    </row>
    <row r="31" spans="1:46" x14ac:dyDescent="0.25">
      <c r="A31" s="15" t="s">
        <v>33</v>
      </c>
      <c r="B31" s="15">
        <v>19</v>
      </c>
      <c r="C31" s="8"/>
      <c r="D31" s="7"/>
      <c r="E31" s="7"/>
      <c r="F31" s="7">
        <v>20</v>
      </c>
      <c r="G31" s="7"/>
      <c r="H31" s="7"/>
      <c r="I31" s="7"/>
      <c r="J31" s="7"/>
      <c r="L31" s="64"/>
      <c r="M31" s="7"/>
      <c r="N31" s="7"/>
      <c r="O31" s="7">
        <v>40</v>
      </c>
      <c r="P31" s="9">
        <f t="shared" si="5"/>
        <v>60</v>
      </c>
      <c r="R31" s="7">
        <f t="shared" si="1"/>
        <v>40</v>
      </c>
      <c r="S31" s="7"/>
      <c r="T31" s="7"/>
      <c r="U31" s="7"/>
      <c r="V31" s="7"/>
      <c r="W31" s="7"/>
      <c r="X31" s="7"/>
      <c r="Y31" s="7"/>
      <c r="AA31" s="64"/>
      <c r="AB31" s="7"/>
      <c r="AC31" s="7">
        <v>20</v>
      </c>
      <c r="AD31" s="7"/>
      <c r="AE31" s="9">
        <f t="shared" si="6"/>
        <v>20</v>
      </c>
      <c r="AG31" s="7">
        <f t="shared" si="8"/>
        <v>0</v>
      </c>
      <c r="AH31" s="7"/>
      <c r="AI31" s="7"/>
      <c r="AJ31" s="7"/>
      <c r="AK31" s="7"/>
      <c r="AL31" s="7"/>
      <c r="AM31" s="7"/>
      <c r="AN31" s="7"/>
      <c r="AP31" s="64"/>
      <c r="AQ31" s="7"/>
      <c r="AR31" s="7"/>
      <c r="AS31" s="7"/>
      <c r="AT31" s="9">
        <f t="shared" si="7"/>
        <v>0</v>
      </c>
    </row>
    <row r="32" spans="1:46" x14ac:dyDescent="0.25">
      <c r="A32" s="15">
        <v>694</v>
      </c>
      <c r="C32" s="8"/>
      <c r="D32" s="7"/>
      <c r="E32" s="7"/>
      <c r="F32" s="7"/>
      <c r="G32" s="7"/>
      <c r="H32" s="7"/>
      <c r="I32" s="7"/>
      <c r="J32" s="7"/>
      <c r="L32" s="7">
        <v>50</v>
      </c>
      <c r="M32" s="7"/>
      <c r="N32" s="7"/>
      <c r="O32" s="7"/>
      <c r="P32" s="9">
        <f t="shared" si="5"/>
        <v>50</v>
      </c>
      <c r="R32" s="7">
        <f t="shared" si="1"/>
        <v>0</v>
      </c>
      <c r="S32" s="7"/>
      <c r="T32" s="7"/>
      <c r="U32" s="7"/>
      <c r="V32" s="7"/>
      <c r="W32" s="7"/>
      <c r="X32" s="7"/>
      <c r="Y32" s="7">
        <v>50</v>
      </c>
      <c r="AA32" s="7"/>
      <c r="AB32" s="7"/>
      <c r="AC32" s="7"/>
      <c r="AD32" s="7"/>
      <c r="AE32" s="9">
        <f t="shared" si="6"/>
        <v>50</v>
      </c>
      <c r="AG32" s="7">
        <f t="shared" si="8"/>
        <v>0</v>
      </c>
      <c r="AH32" s="7"/>
      <c r="AI32" s="7"/>
      <c r="AJ32" s="7"/>
      <c r="AK32" s="7"/>
      <c r="AL32" s="7"/>
      <c r="AM32" s="7"/>
      <c r="AN32" s="7"/>
      <c r="AP32" s="7"/>
      <c r="AQ32" s="7"/>
      <c r="AR32" s="7"/>
      <c r="AS32" s="7"/>
      <c r="AT32" s="9">
        <f t="shared" si="7"/>
        <v>0</v>
      </c>
    </row>
    <row r="33" spans="1:46" x14ac:dyDescent="0.25">
      <c r="A33" s="15" t="s">
        <v>34</v>
      </c>
      <c r="B33" s="15">
        <v>19</v>
      </c>
      <c r="C33" s="8">
        <v>61</v>
      </c>
      <c r="D33" s="7"/>
      <c r="E33" s="7"/>
      <c r="F33" s="7"/>
      <c r="G33" s="7"/>
      <c r="H33" s="7"/>
      <c r="I33" s="7"/>
      <c r="J33" s="7">
        <v>38</v>
      </c>
      <c r="K33" s="7"/>
      <c r="L33" s="7"/>
      <c r="M33" s="7"/>
      <c r="N33" s="7"/>
      <c r="O33" s="7"/>
      <c r="P33" s="9">
        <f t="shared" si="5"/>
        <v>38</v>
      </c>
      <c r="R33" s="7">
        <f t="shared" si="1"/>
        <v>0</v>
      </c>
      <c r="S33" s="7"/>
      <c r="T33" s="7"/>
      <c r="U33" s="7"/>
      <c r="V33" s="7"/>
      <c r="W33" s="7"/>
      <c r="X33" s="7">
        <v>40</v>
      </c>
      <c r="Y33" s="7"/>
      <c r="Z33" s="7"/>
      <c r="AA33" s="7"/>
      <c r="AB33" s="7"/>
      <c r="AC33" s="7"/>
      <c r="AD33" s="7"/>
      <c r="AE33" s="9">
        <f t="shared" si="6"/>
        <v>40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9">
        <f t="shared" si="7"/>
        <v>0</v>
      </c>
    </row>
    <row r="34" spans="1:46" x14ac:dyDescent="0.25">
      <c r="A34" s="15" t="s">
        <v>35</v>
      </c>
      <c r="B34" s="15">
        <v>14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5"/>
        <v>0</v>
      </c>
      <c r="R34" s="7">
        <f t="shared" si="1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9">
        <f t="shared" si="6"/>
        <v>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5">
      <c r="A35" s="15" t="s">
        <v>74</v>
      </c>
      <c r="B35" s="15">
        <v>19</v>
      </c>
      <c r="C35" s="8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5">
      <c r="A36" s="15" t="s">
        <v>84</v>
      </c>
      <c r="B36" s="15">
        <v>14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5"/>
        <v>0</v>
      </c>
      <c r="R36" s="7">
        <f t="shared" si="1"/>
        <v>0</v>
      </c>
      <c r="S36" s="7"/>
      <c r="T36" s="7"/>
      <c r="U36" s="7"/>
      <c r="V36" s="7"/>
      <c r="W36" s="7"/>
      <c r="X36" s="7"/>
      <c r="Y36" s="7"/>
      <c r="Z36" s="7"/>
      <c r="AA36" s="7">
        <v>90</v>
      </c>
      <c r="AB36" s="7"/>
      <c r="AC36" s="7"/>
      <c r="AD36" s="7"/>
      <c r="AE36" s="9">
        <f t="shared" si="6"/>
        <v>90</v>
      </c>
      <c r="AG36" s="7">
        <f t="shared" si="8"/>
        <v>0</v>
      </c>
      <c r="AH36" s="7">
        <v>45</v>
      </c>
      <c r="AI36" s="7"/>
      <c r="AJ36" s="7">
        <v>50</v>
      </c>
      <c r="AK36" s="7"/>
      <c r="AL36" s="7"/>
      <c r="AM36" s="7"/>
      <c r="AN36" s="7"/>
      <c r="AO36" s="7"/>
      <c r="AP36" s="7"/>
      <c r="AQ36" s="7"/>
      <c r="AR36" s="7"/>
      <c r="AS36" s="7"/>
      <c r="AT36" s="9">
        <f t="shared" si="7"/>
        <v>95</v>
      </c>
    </row>
    <row r="37" spans="1:46" x14ac:dyDescent="0.25">
      <c r="A37" s="15" t="s">
        <v>36</v>
      </c>
      <c r="B37" s="15">
        <v>19</v>
      </c>
      <c r="C37" s="8">
        <v>100</v>
      </c>
      <c r="D37" s="7"/>
      <c r="E37" s="7"/>
      <c r="F37" s="7"/>
      <c r="G37" s="7"/>
      <c r="H37" s="7"/>
      <c r="I37" s="7"/>
      <c r="J37" s="7">
        <v>100</v>
      </c>
      <c r="K37" s="7"/>
      <c r="L37" s="7"/>
      <c r="M37" s="7"/>
      <c r="N37" s="7"/>
      <c r="O37" s="7"/>
      <c r="P37" s="9">
        <f t="shared" si="5"/>
        <v>100</v>
      </c>
      <c r="R37" s="7">
        <f t="shared" si="1"/>
        <v>0</v>
      </c>
      <c r="S37" s="7"/>
      <c r="T37" s="7"/>
      <c r="U37" s="7"/>
      <c r="V37" s="7"/>
      <c r="W37" s="7"/>
      <c r="X37" s="7"/>
      <c r="Y37" s="7">
        <v>150</v>
      </c>
      <c r="Z37" s="7">
        <v>150</v>
      </c>
      <c r="AA37" s="7">
        <v>150</v>
      </c>
      <c r="AB37" s="7"/>
      <c r="AC37" s="7">
        <v>150</v>
      </c>
      <c r="AD37" s="7"/>
      <c r="AE37" s="9">
        <f t="shared" si="6"/>
        <v>600</v>
      </c>
      <c r="AG37" s="7">
        <f t="shared" si="8"/>
        <v>0</v>
      </c>
      <c r="AH37" s="7">
        <v>150</v>
      </c>
      <c r="AI37" s="7"/>
      <c r="AJ37" s="7">
        <v>150</v>
      </c>
      <c r="AK37" s="7"/>
      <c r="AL37" s="7"/>
      <c r="AM37" s="7"/>
      <c r="AN37" s="7"/>
      <c r="AO37" s="7"/>
      <c r="AP37" s="7"/>
      <c r="AQ37" s="7"/>
      <c r="AR37" s="7"/>
      <c r="AS37" s="7"/>
      <c r="AT37" s="9">
        <f t="shared" si="7"/>
        <v>300</v>
      </c>
    </row>
    <row r="38" spans="1:46" x14ac:dyDescent="0.25">
      <c r="A38" s="15" t="s">
        <v>37</v>
      </c>
      <c r="B38" s="15">
        <v>19</v>
      </c>
      <c r="C38" s="8"/>
      <c r="D38" s="7"/>
      <c r="E38" s="7"/>
      <c r="F38" s="7">
        <v>106.4</v>
      </c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106.4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9">
        <f t="shared" si="6"/>
        <v>0</v>
      </c>
      <c r="AG38" s="7">
        <f t="shared" si="8"/>
        <v>0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9">
        <f t="shared" si="7"/>
        <v>0</v>
      </c>
    </row>
    <row r="39" spans="1:46" x14ac:dyDescent="0.25">
      <c r="A39" s="15" t="s">
        <v>38</v>
      </c>
      <c r="B39" s="15">
        <v>19</v>
      </c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5"/>
        <v>0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6"/>
        <v>0</v>
      </c>
      <c r="AG39" s="7">
        <f t="shared" si="8"/>
        <v>0</v>
      </c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0</v>
      </c>
    </row>
    <row r="40" spans="1:46" customFormat="1" x14ac:dyDescent="0.25">
      <c r="A40" s="15" t="s">
        <v>71</v>
      </c>
      <c r="B40" s="15">
        <v>19</v>
      </c>
      <c r="D40" s="8"/>
      <c r="E40" s="8"/>
      <c r="F40" s="8">
        <v>185</v>
      </c>
      <c r="G40" s="8"/>
      <c r="H40" s="8"/>
      <c r="I40" s="8"/>
      <c r="J40" s="8"/>
      <c r="K40" s="8"/>
      <c r="L40" s="8"/>
      <c r="M40" s="8">
        <v>94.05</v>
      </c>
      <c r="N40" s="8"/>
      <c r="O40" s="8"/>
      <c r="P40" s="9">
        <f t="shared" si="5"/>
        <v>279.05</v>
      </c>
      <c r="R40" s="7">
        <f t="shared" si="1"/>
        <v>0</v>
      </c>
      <c r="S40" s="8"/>
      <c r="T40" s="8"/>
      <c r="U40" s="8"/>
      <c r="V40" s="8">
        <v>56.5</v>
      </c>
      <c r="W40" s="8"/>
      <c r="X40" s="8"/>
      <c r="Y40" s="8">
        <v>64.5</v>
      </c>
      <c r="Z40" s="8"/>
      <c r="AA40" s="8"/>
      <c r="AB40" s="8">
        <v>66.5</v>
      </c>
      <c r="AC40" s="8"/>
      <c r="AD40" s="8"/>
      <c r="AE40" s="9">
        <f t="shared" si="6"/>
        <v>187.5</v>
      </c>
      <c r="AG40" s="7">
        <f t="shared" si="8"/>
        <v>0</v>
      </c>
      <c r="AH40" s="8">
        <v>100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">
        <f t="shared" si="7"/>
        <v>100</v>
      </c>
    </row>
    <row r="41" spans="1:46" x14ac:dyDescent="0.25">
      <c r="A41" s="15" t="s">
        <v>55</v>
      </c>
      <c r="B41" s="15">
        <v>14</v>
      </c>
      <c r="C41" s="8"/>
      <c r="D41" s="7"/>
      <c r="E41" s="7"/>
      <c r="F41" s="7"/>
      <c r="G41" s="7"/>
      <c r="H41" s="7"/>
      <c r="I41" s="7"/>
      <c r="J41" s="7">
        <v>67</v>
      </c>
      <c r="K41" s="7"/>
      <c r="L41" s="64"/>
      <c r="M41" s="7">
        <v>24.6</v>
      </c>
      <c r="N41" s="7"/>
      <c r="O41" s="7"/>
      <c r="P41" s="9">
        <f t="shared" si="5"/>
        <v>91.6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64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64"/>
      <c r="AQ41" s="7"/>
      <c r="AR41" s="7"/>
      <c r="AS41" s="7"/>
      <c r="AT41" s="9">
        <f t="shared" si="7"/>
        <v>0</v>
      </c>
    </row>
    <row r="42" spans="1:46" x14ac:dyDescent="0.25">
      <c r="A42" s="15">
        <v>1118</v>
      </c>
      <c r="C42" s="8"/>
      <c r="D42" s="7"/>
      <c r="E42" s="7"/>
      <c r="F42" s="7"/>
      <c r="G42" s="7"/>
      <c r="H42" s="7"/>
      <c r="I42" s="7"/>
      <c r="J42" s="7"/>
      <c r="K42" s="7"/>
      <c r="L42" s="64"/>
      <c r="M42" s="7"/>
      <c r="N42" s="7"/>
      <c r="O42" s="7"/>
      <c r="P42" s="9">
        <f t="shared" ref="P42" si="9">SUM(D42:O42)</f>
        <v>0</v>
      </c>
      <c r="R42" s="7">
        <f t="shared" ref="R42" si="10">O42</f>
        <v>0</v>
      </c>
      <c r="S42" s="7"/>
      <c r="T42" s="7"/>
      <c r="U42" s="7"/>
      <c r="V42" s="7"/>
      <c r="W42" s="7"/>
      <c r="X42" s="7">
        <v>100</v>
      </c>
      <c r="Y42" s="7"/>
      <c r="Z42" s="7"/>
      <c r="AA42" s="64"/>
      <c r="AB42" s="7"/>
      <c r="AC42" s="7"/>
      <c r="AD42" s="7"/>
      <c r="AE42" s="9">
        <f t="shared" ref="AE42:AE43" si="11">SUM(S42:AD42)</f>
        <v>100</v>
      </c>
      <c r="AG42" s="7">
        <f t="shared" si="8"/>
        <v>0</v>
      </c>
      <c r="AH42" s="7"/>
      <c r="AI42" s="7"/>
      <c r="AJ42" s="7">
        <v>110</v>
      </c>
      <c r="AK42" s="7"/>
      <c r="AL42" s="7"/>
      <c r="AM42" s="7"/>
      <c r="AN42" s="7"/>
      <c r="AO42" s="7"/>
      <c r="AP42" s="64"/>
      <c r="AQ42" s="7"/>
      <c r="AR42" s="7"/>
      <c r="AS42" s="7"/>
      <c r="AT42" s="9">
        <f t="shared" si="7"/>
        <v>110</v>
      </c>
    </row>
    <row r="43" spans="1:46" x14ac:dyDescent="0.25">
      <c r="A43" s="15">
        <v>1122</v>
      </c>
      <c r="C43" s="8"/>
      <c r="D43" s="7"/>
      <c r="E43" s="7"/>
      <c r="F43" s="7"/>
      <c r="G43" s="7"/>
      <c r="H43" s="7"/>
      <c r="I43" s="7"/>
      <c r="J43" s="7"/>
      <c r="K43" s="7"/>
      <c r="L43" s="64"/>
      <c r="M43" s="7"/>
      <c r="N43" s="7"/>
      <c r="O43" s="7"/>
      <c r="P43" s="9"/>
      <c r="R43" s="7"/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11"/>
        <v>0</v>
      </c>
      <c r="AG43" s="7">
        <f t="shared" ref="AG43" si="12">AD43</f>
        <v>0</v>
      </c>
      <c r="AH43" s="7">
        <v>64</v>
      </c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ref="AT43" si="13">SUM(AH43:AS43)</f>
        <v>64</v>
      </c>
    </row>
    <row r="44" spans="1:46" x14ac:dyDescent="0.25">
      <c r="A44" s="15">
        <v>1147</v>
      </c>
      <c r="C44" s="8"/>
      <c r="D44" s="7"/>
      <c r="E44" s="7"/>
      <c r="F44" s="7">
        <v>18</v>
      </c>
      <c r="G44" s="7"/>
      <c r="H44" s="7"/>
      <c r="I44" s="7"/>
      <c r="J44" s="7">
        <v>19</v>
      </c>
      <c r="K44" s="7"/>
      <c r="L44" s="64"/>
      <c r="M44" s="7"/>
      <c r="N44" s="7"/>
      <c r="O44" s="7"/>
      <c r="P44" s="9">
        <f t="shared" si="5"/>
        <v>37</v>
      </c>
      <c r="R44" s="7">
        <f t="shared" si="1"/>
        <v>0</v>
      </c>
      <c r="S44" s="7"/>
      <c r="T44" s="7"/>
      <c r="U44" s="7"/>
      <c r="V44" s="7"/>
      <c r="W44" s="7"/>
      <c r="X44" s="7"/>
      <c r="Y44" s="7"/>
      <c r="Z44" s="7"/>
      <c r="AA44" s="64"/>
      <c r="AB44" s="7"/>
      <c r="AC44" s="7"/>
      <c r="AD44" s="7"/>
      <c r="AE44" s="9">
        <f t="shared" si="6"/>
        <v>0</v>
      </c>
      <c r="AG44" s="7">
        <f t="shared" si="8"/>
        <v>0</v>
      </c>
      <c r="AH44" s="7"/>
      <c r="AI44" s="7"/>
      <c r="AJ44" s="7"/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0</v>
      </c>
    </row>
    <row r="45" spans="1:46" x14ac:dyDescent="0.25">
      <c r="A45" s="15" t="s">
        <v>39</v>
      </c>
      <c r="B45" s="15">
        <v>14</v>
      </c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 t="shared" si="5"/>
        <v>0</v>
      </c>
      <c r="R45" s="7">
        <f t="shared" si="1"/>
        <v>0</v>
      </c>
      <c r="S45" s="8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>
        <f t="shared" si="6"/>
        <v>0</v>
      </c>
      <c r="AG45" s="7">
        <f t="shared" si="8"/>
        <v>0</v>
      </c>
      <c r="AH45" s="8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9">
        <f t="shared" si="7"/>
        <v>0</v>
      </c>
    </row>
    <row r="46" spans="1:46" x14ac:dyDescent="0.25">
      <c r="A46" s="15" t="s">
        <v>40</v>
      </c>
      <c r="B46" s="15">
        <v>19</v>
      </c>
      <c r="C46" s="8"/>
      <c r="D46" s="7">
        <v>217.5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>
        <f t="shared" si="5"/>
        <v>217.5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9">
        <f t="shared" si="7"/>
        <v>0</v>
      </c>
    </row>
    <row r="47" spans="1:46" x14ac:dyDescent="0.25">
      <c r="A47" s="15" t="s">
        <v>61</v>
      </c>
      <c r="C47" s="8">
        <v>100</v>
      </c>
      <c r="D47" s="7">
        <v>316</v>
      </c>
      <c r="E47" s="7">
        <v>25</v>
      </c>
      <c r="F47" s="7"/>
      <c r="G47" s="7"/>
      <c r="H47" s="7"/>
      <c r="I47" s="7">
        <v>36</v>
      </c>
      <c r="J47" s="7"/>
      <c r="K47" s="7">
        <v>51</v>
      </c>
      <c r="L47" s="7"/>
      <c r="M47" s="7"/>
      <c r="N47" s="7"/>
      <c r="O47" s="7"/>
      <c r="P47" s="9">
        <f t="shared" si="5"/>
        <v>428</v>
      </c>
      <c r="R47" s="7">
        <f t="shared" si="1"/>
        <v>0</v>
      </c>
      <c r="S47" s="7">
        <v>54</v>
      </c>
      <c r="T47" s="7"/>
      <c r="U47" s="7">
        <v>500</v>
      </c>
      <c r="V47" s="7"/>
      <c r="W47" s="7">
        <v>39</v>
      </c>
      <c r="X47" s="7"/>
      <c r="Y47" s="7"/>
      <c r="Z47" s="7">
        <v>59</v>
      </c>
      <c r="AA47" s="7"/>
      <c r="AB47" s="7"/>
      <c r="AC47" s="7">
        <v>73</v>
      </c>
      <c r="AD47" s="7"/>
      <c r="AE47" s="9">
        <f t="shared" si="6"/>
        <v>725</v>
      </c>
      <c r="AG47" s="7">
        <f t="shared" si="8"/>
        <v>0</v>
      </c>
      <c r="AH47" s="7">
        <v>413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9">
        <f t="shared" si="7"/>
        <v>413</v>
      </c>
    </row>
    <row r="48" spans="1:46" x14ac:dyDescent="0.25">
      <c r="A48" s="15" t="s">
        <v>107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>
        <v>165</v>
      </c>
      <c r="N48" s="7"/>
      <c r="O48" s="7"/>
      <c r="P48" s="9">
        <f t="shared" si="5"/>
        <v>165</v>
      </c>
      <c r="R48" s="7">
        <f t="shared" si="1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5">
      <c r="A49" s="15" t="s">
        <v>17</v>
      </c>
      <c r="C49" s="8"/>
      <c r="D49" s="8"/>
      <c r="E49" s="7">
        <v>23</v>
      </c>
      <c r="F49" s="7">
        <v>22</v>
      </c>
      <c r="G49" s="7"/>
      <c r="H49" s="7"/>
      <c r="I49" s="7"/>
      <c r="J49" s="7">
        <v>21</v>
      </c>
      <c r="K49" s="7"/>
      <c r="L49" s="7">
        <v>7</v>
      </c>
      <c r="M49" s="7"/>
      <c r="N49" s="7"/>
      <c r="O49" s="7"/>
      <c r="P49" s="9">
        <f t="shared" si="5"/>
        <v>73</v>
      </c>
      <c r="R49" s="7">
        <f t="shared" si="1"/>
        <v>0</v>
      </c>
      <c r="S49" s="8"/>
      <c r="T49" s="7"/>
      <c r="U49" s="7"/>
      <c r="V49" s="7"/>
      <c r="W49" s="7"/>
      <c r="X49" s="7"/>
      <c r="Y49" s="7"/>
      <c r="Z49" s="7"/>
      <c r="AA49" s="7"/>
      <c r="AB49" s="7"/>
      <c r="AC49" s="7">
        <v>24</v>
      </c>
      <c r="AD49" s="7">
        <v>22</v>
      </c>
      <c r="AE49" s="9">
        <f t="shared" si="6"/>
        <v>46</v>
      </c>
      <c r="AG49" s="7">
        <f t="shared" si="8"/>
        <v>22</v>
      </c>
      <c r="AH49" s="8">
        <v>20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20</v>
      </c>
    </row>
    <row r="50" spans="1:46" x14ac:dyDescent="0.25">
      <c r="A50" s="15" t="s">
        <v>105</v>
      </c>
      <c r="C50" s="8"/>
      <c r="D50" s="8"/>
      <c r="E50" s="7"/>
      <c r="F50" s="7">
        <v>48.55</v>
      </c>
      <c r="G50" s="7"/>
      <c r="H50" s="7"/>
      <c r="I50" s="7"/>
      <c r="J50" s="7"/>
      <c r="K50" s="7"/>
      <c r="L50" s="7"/>
      <c r="M50" s="7"/>
      <c r="N50" s="7"/>
      <c r="O50" s="7"/>
      <c r="P50" s="9">
        <f t="shared" si="5"/>
        <v>48.55</v>
      </c>
      <c r="R50" s="7">
        <f t="shared" si="1"/>
        <v>0</v>
      </c>
      <c r="S50" s="8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9">
        <f t="shared" si="6"/>
        <v>0</v>
      </c>
      <c r="AG50" s="7">
        <f t="shared" si="8"/>
        <v>0</v>
      </c>
      <c r="AH50" s="8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9">
        <f t="shared" si="7"/>
        <v>0</v>
      </c>
    </row>
    <row r="51" spans="1:46" x14ac:dyDescent="0.25">
      <c r="A51" s="15" t="s">
        <v>56</v>
      </c>
      <c r="C51" s="8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>
        <f t="shared" si="5"/>
        <v>0</v>
      </c>
      <c r="R51" s="7">
        <f t="shared" si="1"/>
        <v>0</v>
      </c>
      <c r="S51" s="8"/>
      <c r="T51" s="7"/>
      <c r="U51" s="7"/>
      <c r="V51" s="7"/>
      <c r="W51" s="7"/>
      <c r="X51" s="7"/>
      <c r="Y51" s="7"/>
      <c r="Z51" s="7">
        <v>100</v>
      </c>
      <c r="AA51" s="7">
        <v>207.47</v>
      </c>
      <c r="AB51" s="7"/>
      <c r="AC51" s="7"/>
      <c r="AD51" s="7"/>
      <c r="AE51" s="9">
        <f t="shared" si="6"/>
        <v>307.47000000000003</v>
      </c>
      <c r="AG51" s="7">
        <f t="shared" si="8"/>
        <v>0</v>
      </c>
      <c r="AH51" s="8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5">
      <c r="A52" s="27" t="s">
        <v>77</v>
      </c>
      <c r="B52" s="3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>
        <f t="shared" si="5"/>
        <v>0</v>
      </c>
      <c r="R52" s="7">
        <f t="shared" si="1"/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9">
        <f t="shared" si="6"/>
        <v>0</v>
      </c>
      <c r="AG52" s="7">
        <f t="shared" si="8"/>
        <v>0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9">
        <f t="shared" si="7"/>
        <v>0</v>
      </c>
    </row>
    <row r="53" spans="1:46" ht="15.6" thickBot="1" x14ac:dyDescent="0.3">
      <c r="A53" s="15" t="s">
        <v>67</v>
      </c>
      <c r="C53" s="8">
        <v>400</v>
      </c>
      <c r="D53" s="7">
        <v>945</v>
      </c>
      <c r="E53" s="7"/>
      <c r="F53" s="7"/>
      <c r="G53" s="7"/>
      <c r="H53" s="7"/>
      <c r="I53" s="7"/>
      <c r="K53" s="7"/>
      <c r="L53" s="7"/>
      <c r="M53" s="7"/>
      <c r="N53" s="7"/>
      <c r="O53" s="7"/>
      <c r="P53" s="9">
        <f t="shared" si="5"/>
        <v>945</v>
      </c>
      <c r="R53" s="7">
        <f t="shared" si="1"/>
        <v>0</v>
      </c>
      <c r="S53" s="7"/>
      <c r="T53" s="7"/>
      <c r="U53" s="7"/>
      <c r="V53" s="7"/>
      <c r="W53" s="7"/>
      <c r="X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7">
        <v>1062.56</v>
      </c>
      <c r="AI53" s="7"/>
      <c r="AJ53" s="7"/>
      <c r="AK53" s="7"/>
      <c r="AL53" s="7"/>
      <c r="AM53" s="7"/>
      <c r="AO53" s="7"/>
      <c r="AP53" s="7"/>
      <c r="AQ53" s="7"/>
      <c r="AR53" s="7"/>
      <c r="AS53" s="7"/>
      <c r="AT53" s="9">
        <f t="shared" si="7"/>
        <v>1062.56</v>
      </c>
    </row>
    <row r="54" spans="1:46" ht="16.2" thickBot="1" x14ac:dyDescent="0.35">
      <c r="A54" s="13" t="s">
        <v>13</v>
      </c>
      <c r="B54" s="14"/>
      <c r="C54" s="17">
        <f t="shared" ref="C54:I54" si="14">SUM(C4:C53)</f>
        <v>961</v>
      </c>
      <c r="D54" s="17">
        <f t="shared" si="14"/>
        <v>2019</v>
      </c>
      <c r="E54" s="17">
        <f t="shared" si="14"/>
        <v>465.31</v>
      </c>
      <c r="F54" s="17">
        <f t="shared" si="14"/>
        <v>795.94999999999993</v>
      </c>
      <c r="G54" s="17">
        <f t="shared" si="14"/>
        <v>378.5</v>
      </c>
      <c r="H54" s="17">
        <f t="shared" si="14"/>
        <v>178.5</v>
      </c>
      <c r="I54" s="17">
        <f t="shared" si="14"/>
        <v>436</v>
      </c>
      <c r="J54" s="17">
        <f>SUM(J4:J51)</f>
        <v>295</v>
      </c>
      <c r="K54" s="17">
        <f t="shared" ref="K54:P54" si="15">SUM(K4:K53)</f>
        <v>86</v>
      </c>
      <c r="L54" s="17">
        <f t="shared" si="15"/>
        <v>82</v>
      </c>
      <c r="M54" s="17">
        <f t="shared" si="15"/>
        <v>283.64999999999998</v>
      </c>
      <c r="N54" s="17">
        <f t="shared" si="15"/>
        <v>0</v>
      </c>
      <c r="O54" s="17">
        <f t="shared" si="15"/>
        <v>260</v>
      </c>
      <c r="P54" s="66">
        <f t="shared" si="15"/>
        <v>5279.9100000000008</v>
      </c>
      <c r="R54" s="17">
        <f t="shared" ref="R54:X54" si="16">SUM(R4:R53)</f>
        <v>260</v>
      </c>
      <c r="S54" s="17">
        <f t="shared" si="16"/>
        <v>377.12</v>
      </c>
      <c r="T54" s="17">
        <f t="shared" si="16"/>
        <v>275</v>
      </c>
      <c r="U54" s="17">
        <f t="shared" si="16"/>
        <v>1291.8600000000001</v>
      </c>
      <c r="V54" s="17">
        <f t="shared" si="16"/>
        <v>201.5</v>
      </c>
      <c r="W54" s="17">
        <f t="shared" si="16"/>
        <v>39</v>
      </c>
      <c r="X54" s="17">
        <f t="shared" si="16"/>
        <v>240</v>
      </c>
      <c r="Y54" s="17">
        <f>SUM(Y4:Y51)</f>
        <v>867.5</v>
      </c>
      <c r="Z54" s="17">
        <f t="shared" ref="Z54:AE54" si="17">SUM(Z4:Z53)</f>
        <v>484</v>
      </c>
      <c r="AA54" s="17">
        <f t="shared" si="17"/>
        <v>747.47</v>
      </c>
      <c r="AB54" s="17">
        <f t="shared" si="17"/>
        <v>216.5</v>
      </c>
      <c r="AC54" s="17">
        <f t="shared" si="17"/>
        <v>349.5</v>
      </c>
      <c r="AD54" s="17">
        <f t="shared" si="17"/>
        <v>527</v>
      </c>
      <c r="AE54" s="66">
        <f t="shared" si="17"/>
        <v>5616.45</v>
      </c>
      <c r="AG54" s="17">
        <f t="shared" ref="AG54:AM54" si="18">SUM(AG4:AG53)</f>
        <v>527</v>
      </c>
      <c r="AH54" s="17">
        <f t="shared" si="18"/>
        <v>2183.56</v>
      </c>
      <c r="AI54" s="17">
        <f t="shared" si="18"/>
        <v>75</v>
      </c>
      <c r="AJ54" s="17">
        <f t="shared" si="18"/>
        <v>1096.2</v>
      </c>
      <c r="AK54" s="17">
        <f t="shared" si="18"/>
        <v>0</v>
      </c>
      <c r="AL54" s="17">
        <f t="shared" si="18"/>
        <v>0</v>
      </c>
      <c r="AM54" s="17">
        <f t="shared" si="18"/>
        <v>0</v>
      </c>
      <c r="AN54" s="17">
        <f>SUM(AN4:AN51)</f>
        <v>0</v>
      </c>
      <c r="AO54" s="17">
        <f t="shared" ref="AO54:AT54" si="19">SUM(AO4:AO53)</f>
        <v>0</v>
      </c>
      <c r="AP54" s="17">
        <f t="shared" si="19"/>
        <v>0</v>
      </c>
      <c r="AQ54" s="17">
        <f t="shared" si="19"/>
        <v>0</v>
      </c>
      <c r="AR54" s="17">
        <f t="shared" si="19"/>
        <v>0</v>
      </c>
      <c r="AS54" s="17">
        <f t="shared" si="19"/>
        <v>0</v>
      </c>
      <c r="AT54" s="66">
        <f t="shared" si="19"/>
        <v>3354.7599999999998</v>
      </c>
    </row>
    <row r="55" spans="1:46" ht="15.6" thickBot="1" x14ac:dyDescent="0.3"/>
    <row r="56" spans="1:46" ht="15.75" customHeight="1" thickBot="1" x14ac:dyDescent="0.35">
      <c r="A56" s="13" t="s">
        <v>14</v>
      </c>
      <c r="B56" s="14"/>
      <c r="C56" s="92" t="s">
        <v>11</v>
      </c>
      <c r="D56" s="1" t="s">
        <v>0</v>
      </c>
      <c r="E56" s="1" t="s">
        <v>1</v>
      </c>
      <c r="F56" s="1" t="s">
        <v>2</v>
      </c>
      <c r="G56" s="1" t="s">
        <v>3</v>
      </c>
      <c r="H56" s="1" t="s">
        <v>4</v>
      </c>
      <c r="I56" s="1" t="s">
        <v>5</v>
      </c>
      <c r="J56" s="1" t="s">
        <v>6</v>
      </c>
      <c r="K56" s="1" t="s">
        <v>7</v>
      </c>
      <c r="L56" s="1" t="s">
        <v>8</v>
      </c>
      <c r="M56" s="1" t="s">
        <v>9</v>
      </c>
      <c r="N56" s="1" t="s">
        <v>10</v>
      </c>
      <c r="O56" s="1" t="s">
        <v>11</v>
      </c>
      <c r="P56" s="6" t="s">
        <v>12</v>
      </c>
      <c r="R56" s="93" t="s">
        <v>11</v>
      </c>
      <c r="S56" s="93" t="s">
        <v>0</v>
      </c>
      <c r="T56" s="93" t="s">
        <v>1</v>
      </c>
      <c r="U56" s="93" t="s">
        <v>2</v>
      </c>
      <c r="V56" s="93" t="s">
        <v>3</v>
      </c>
      <c r="W56" s="93" t="s">
        <v>4</v>
      </c>
      <c r="X56" s="93" t="s">
        <v>5</v>
      </c>
      <c r="Y56" s="93" t="s">
        <v>6</v>
      </c>
      <c r="Z56" s="93" t="s">
        <v>7</v>
      </c>
      <c r="AA56" s="93" t="s">
        <v>8</v>
      </c>
      <c r="AB56" s="93" t="s">
        <v>9</v>
      </c>
      <c r="AC56" s="93" t="s">
        <v>10</v>
      </c>
      <c r="AD56" s="106" t="s">
        <v>11</v>
      </c>
      <c r="AE56" s="6" t="s">
        <v>12</v>
      </c>
      <c r="AG56" s="106" t="s">
        <v>11</v>
      </c>
      <c r="AH56" s="106" t="s">
        <v>0</v>
      </c>
      <c r="AI56" s="106" t="s">
        <v>1</v>
      </c>
      <c r="AJ56" s="106" t="s">
        <v>2</v>
      </c>
      <c r="AK56" s="106" t="s">
        <v>3</v>
      </c>
      <c r="AL56" s="106" t="s">
        <v>4</v>
      </c>
      <c r="AM56" s="106" t="s">
        <v>5</v>
      </c>
      <c r="AN56" s="106" t="s">
        <v>6</v>
      </c>
      <c r="AO56" s="106" t="s">
        <v>7</v>
      </c>
      <c r="AP56" s="106" t="s">
        <v>8</v>
      </c>
      <c r="AQ56" s="106" t="s">
        <v>9</v>
      </c>
      <c r="AR56" s="106" t="s">
        <v>10</v>
      </c>
      <c r="AS56" s="106" t="s">
        <v>11</v>
      </c>
      <c r="AT56" s="6" t="s">
        <v>12</v>
      </c>
    </row>
    <row r="57" spans="1:46" ht="15.6" thickBot="1" x14ac:dyDescent="0.3">
      <c r="A57" s="26" t="s">
        <v>127</v>
      </c>
      <c r="B57" s="2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R57" s="7"/>
      <c r="S57" s="2"/>
      <c r="T57" s="2"/>
      <c r="U57" s="2"/>
      <c r="V57" s="2"/>
      <c r="W57" s="2"/>
      <c r="X57" s="2"/>
      <c r="Y57" s="2"/>
      <c r="Z57" s="2">
        <v>2000</v>
      </c>
      <c r="AA57" s="2"/>
      <c r="AB57" s="2"/>
      <c r="AC57" s="2"/>
      <c r="AD57" s="2"/>
      <c r="AE57" s="9">
        <f t="shared" ref="AE57:AE65" si="20">SUM(S57:AD57)</f>
        <v>2000</v>
      </c>
      <c r="AG57" s="7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9">
        <f t="shared" ref="AT57:AT65" si="21">SUM(AH57:AS57)</f>
        <v>0</v>
      </c>
    </row>
    <row r="58" spans="1:46" x14ac:dyDescent="0.25">
      <c r="A58" s="26" t="s">
        <v>137</v>
      </c>
      <c r="B58" s="24"/>
      <c r="C58" s="2"/>
      <c r="D58" s="2">
        <v>106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>
        <f t="shared" ref="P58:P59" si="22">SUM(D58:O58)</f>
        <v>106</v>
      </c>
      <c r="R58" s="7">
        <f t="shared" ref="R58:R59" si="23">O58</f>
        <v>0</v>
      </c>
      <c r="S58" s="2"/>
      <c r="T58" s="2">
        <v>146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9">
        <f t="shared" si="20"/>
        <v>146</v>
      </c>
      <c r="AG58" s="7">
        <f t="shared" ref="AG58:AG59" si="24">AD58</f>
        <v>0</v>
      </c>
      <c r="AH58" s="2"/>
      <c r="AI58" s="2">
        <v>182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9">
        <f t="shared" si="21"/>
        <v>182</v>
      </c>
    </row>
    <row r="59" spans="1:46" x14ac:dyDescent="0.25">
      <c r="A59" s="107" t="s">
        <v>138</v>
      </c>
      <c r="B59" s="3"/>
      <c r="C59" s="2"/>
      <c r="D59" s="2"/>
      <c r="E59" s="2"/>
      <c r="F59" s="2"/>
      <c r="G59" s="2">
        <v>29.99</v>
      </c>
      <c r="H59" s="2"/>
      <c r="I59" s="2"/>
      <c r="J59" s="2"/>
      <c r="K59" s="2"/>
      <c r="L59" s="2"/>
      <c r="M59" s="2"/>
      <c r="N59" s="2"/>
      <c r="O59" s="2"/>
      <c r="P59" s="9">
        <f t="shared" si="22"/>
        <v>29.99</v>
      </c>
      <c r="R59" s="7">
        <f t="shared" si="23"/>
        <v>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9">
        <f t="shared" si="20"/>
        <v>0</v>
      </c>
      <c r="AG59" s="7">
        <f t="shared" si="24"/>
        <v>0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9">
        <f t="shared" si="21"/>
        <v>0</v>
      </c>
    </row>
    <row r="60" spans="1:46" x14ac:dyDescent="0.25">
      <c r="A60" s="27" t="s">
        <v>136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ref="P60:P64" si="25">SUM(D60:O60)</f>
        <v>0</v>
      </c>
      <c r="R60" s="7">
        <f t="shared" ref="R60" si="26">O60</f>
        <v>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9">
        <f t="shared" si="20"/>
        <v>0</v>
      </c>
      <c r="AG60" s="7">
        <f t="shared" ref="AG60" si="27">AD60</f>
        <v>0</v>
      </c>
      <c r="AH60" s="2"/>
      <c r="AI60" s="2">
        <v>60.14</v>
      </c>
      <c r="AJ60" s="2">
        <f>-AI60</f>
        <v>-60.14</v>
      </c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si="21"/>
        <v>0</v>
      </c>
    </row>
    <row r="61" spans="1:46" x14ac:dyDescent="0.25">
      <c r="A61" s="27" t="s">
        <v>135</v>
      </c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25"/>
        <v>0</v>
      </c>
      <c r="R61" s="7">
        <f t="shared" ref="R61" si="28">O61</f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ref="AE61" si="29">SUM(S61:AD61)</f>
        <v>0</v>
      </c>
      <c r="AG61" s="7">
        <f t="shared" ref="AG61" si="30">AD61</f>
        <v>0</v>
      </c>
      <c r="AH61" s="2"/>
      <c r="AI61" s="2">
        <v>738.9</v>
      </c>
      <c r="AJ61" s="2">
        <f>-550.9</f>
        <v>-550.9</v>
      </c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ref="AT61:AT62" si="31">SUM(AH61:AS61)</f>
        <v>188</v>
      </c>
    </row>
    <row r="62" spans="1:46" x14ac:dyDescent="0.25">
      <c r="A62" s="27" t="s">
        <v>139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R62" s="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/>
      <c r="AG62" s="7"/>
      <c r="AH62" s="2"/>
      <c r="AI62" s="2"/>
      <c r="AJ62" s="7">
        <f>-517</f>
        <v>-517</v>
      </c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31"/>
        <v>-517</v>
      </c>
    </row>
    <row r="63" spans="1:46" x14ac:dyDescent="0.25">
      <c r="A63" s="27" t="s">
        <v>124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25"/>
        <v>0</v>
      </c>
      <c r="R63" s="7">
        <f t="shared" ref="R63:R82" si="32">O63</f>
        <v>0</v>
      </c>
      <c r="S63" s="2"/>
      <c r="T63" s="2"/>
      <c r="U63" s="2"/>
      <c r="V63" s="2">
        <v>147.5</v>
      </c>
      <c r="W63" s="2"/>
      <c r="X63" s="2"/>
      <c r="Y63" s="2"/>
      <c r="Z63" s="2"/>
      <c r="AA63" s="2"/>
      <c r="AB63" s="2"/>
      <c r="AC63" s="2"/>
      <c r="AD63" s="2"/>
      <c r="AE63" s="9">
        <f t="shared" si="20"/>
        <v>147.5</v>
      </c>
      <c r="AG63" s="7">
        <f t="shared" ref="AG63:AG82" si="33">AD63</f>
        <v>0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1"/>
        <v>0</v>
      </c>
    </row>
    <row r="64" spans="1:46" x14ac:dyDescent="0.25">
      <c r="A64" s="27" t="s">
        <v>125</v>
      </c>
      <c r="B64" s="3"/>
      <c r="C64" s="2">
        <v>943.69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25"/>
        <v>0</v>
      </c>
      <c r="R64" s="7">
        <f t="shared" si="32"/>
        <v>0</v>
      </c>
      <c r="S64" s="2"/>
      <c r="T64" s="2"/>
      <c r="U64" s="2"/>
      <c r="V64" s="2"/>
      <c r="W64" s="2"/>
      <c r="X64" s="2"/>
      <c r="Y64" s="2">
        <v>100</v>
      </c>
      <c r="Z64" s="2">
        <v>90.88</v>
      </c>
      <c r="AA64" s="2"/>
      <c r="AB64" s="2"/>
      <c r="AC64" s="2"/>
      <c r="AD64" s="2"/>
      <c r="AE64" s="9">
        <f t="shared" si="20"/>
        <v>190.88</v>
      </c>
      <c r="AG64" s="7">
        <f t="shared" si="33"/>
        <v>0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si="21"/>
        <v>0</v>
      </c>
    </row>
    <row r="65" spans="1:46" x14ac:dyDescent="0.25">
      <c r="A65" s="27" t="s">
        <v>132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>
        <f t="shared" ref="P65:P82" si="34">SUM(D65:O65)</f>
        <v>0</v>
      </c>
      <c r="R65" s="7">
        <f t="shared" si="32"/>
        <v>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150</v>
      </c>
      <c r="AE65" s="9">
        <f t="shared" si="20"/>
        <v>150</v>
      </c>
      <c r="AG65" s="7">
        <f t="shared" si="33"/>
        <v>150</v>
      </c>
      <c r="AH65" s="2">
        <v>350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21"/>
        <v>350</v>
      </c>
    </row>
    <row r="66" spans="1:46" x14ac:dyDescent="0.25">
      <c r="A66" s="27" t="s">
        <v>66</v>
      </c>
      <c r="B66" s="3"/>
      <c r="C66" s="2"/>
      <c r="D66" s="2">
        <v>280</v>
      </c>
      <c r="E66" s="2"/>
      <c r="F66" s="2">
        <v>140</v>
      </c>
      <c r="G66" s="2"/>
      <c r="H66" s="2">
        <v>2100</v>
      </c>
      <c r="I66" s="2"/>
      <c r="J66" s="2"/>
      <c r="K66" s="2"/>
      <c r="L66" s="2"/>
      <c r="M66" s="2"/>
      <c r="N66" s="2"/>
      <c r="O66" s="2"/>
      <c r="P66" s="9">
        <f t="shared" si="34"/>
        <v>2520</v>
      </c>
      <c r="R66" s="7">
        <f t="shared" si="32"/>
        <v>0</v>
      </c>
      <c r="S66" s="2"/>
      <c r="T66" s="2"/>
      <c r="U66" s="2"/>
      <c r="V66" s="2"/>
      <c r="W66" s="2"/>
      <c r="X66" s="2"/>
      <c r="Y66" s="2"/>
      <c r="Z66" s="2"/>
      <c r="AA66" s="2">
        <v>420</v>
      </c>
      <c r="AB66" s="2"/>
      <c r="AC66" s="2">
        <v>280</v>
      </c>
      <c r="AD66" s="2"/>
      <c r="AE66" s="9">
        <f>SUM(S66:AD66)</f>
        <v>700</v>
      </c>
      <c r="AG66" s="7">
        <f t="shared" si="33"/>
        <v>0</v>
      </c>
      <c r="AH66" s="2">
        <v>280</v>
      </c>
      <c r="AI66" s="2">
        <v>140</v>
      </c>
      <c r="AJ66" s="2">
        <v>140</v>
      </c>
      <c r="AK66" s="2"/>
      <c r="AL66" s="2"/>
      <c r="AM66" s="2"/>
      <c r="AN66" s="2"/>
      <c r="AO66" s="2"/>
      <c r="AP66" s="2"/>
      <c r="AQ66" s="2"/>
      <c r="AR66" s="2"/>
      <c r="AS66" s="2"/>
      <c r="AT66" s="9">
        <f>SUM(AH66:AS66)</f>
        <v>560</v>
      </c>
    </row>
    <row r="67" spans="1:46" x14ac:dyDescent="0.25">
      <c r="A67" s="27" t="s">
        <v>133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34"/>
        <v>0</v>
      </c>
      <c r="R67" s="7">
        <f t="shared" si="32"/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49.29</v>
      </c>
      <c r="AE67" s="9">
        <f>SUM(S67:AD67)</f>
        <v>49.29</v>
      </c>
      <c r="AG67" s="7">
        <f t="shared" ref="AG67" si="35">AD67</f>
        <v>49.29</v>
      </c>
      <c r="AH67" s="2">
        <v>814.81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>SUM(AH67:AS67)</f>
        <v>814.81</v>
      </c>
    </row>
    <row r="68" spans="1:46" x14ac:dyDescent="0.25">
      <c r="A68" s="27" t="s">
        <v>134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si="34"/>
        <v>0</v>
      </c>
      <c r="R68" s="7">
        <f t="shared" si="32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9"/>
      <c r="AG68" s="7"/>
      <c r="AH68" s="2">
        <v>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>SUM(AH68:AS68)</f>
        <v>50</v>
      </c>
    </row>
    <row r="69" spans="1:46" x14ac:dyDescent="0.25">
      <c r="A69" s="27" t="s">
        <v>110</v>
      </c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>
        <v>88.56</v>
      </c>
      <c r="N69" s="2">
        <v>124.14</v>
      </c>
      <c r="O69" s="2"/>
      <c r="P69" s="9">
        <f t="shared" si="34"/>
        <v>212.7</v>
      </c>
      <c r="R69" s="7">
        <f t="shared" si="32"/>
        <v>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9">
        <f>SUM(S69:AD69)</f>
        <v>0</v>
      </c>
      <c r="AG69" s="7">
        <f t="shared" si="33"/>
        <v>0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9">
        <f>SUM(AH69:AS69)</f>
        <v>0</v>
      </c>
    </row>
    <row r="70" spans="1:46" x14ac:dyDescent="0.25">
      <c r="A70" s="27" t="s">
        <v>140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R70" s="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/>
      <c r="AG70" s="7"/>
      <c r="AH70" s="2"/>
      <c r="AI70" s="2"/>
      <c r="AJ70" s="2">
        <v>86.35</v>
      </c>
      <c r="AK70" s="2"/>
      <c r="AL70" s="2"/>
      <c r="AM70" s="2"/>
      <c r="AN70" s="2"/>
      <c r="AO70" s="2"/>
      <c r="AP70" s="2"/>
      <c r="AQ70" s="2"/>
      <c r="AR70" s="2"/>
      <c r="AS70" s="2"/>
      <c r="AT70" s="9">
        <f t="shared" ref="AT70:AT82" si="36">SUM(AH70:AS70)</f>
        <v>86.35</v>
      </c>
    </row>
    <row r="71" spans="1:46" x14ac:dyDescent="0.25">
      <c r="A71" s="27" t="s">
        <v>119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>SUM(D71:O71)</f>
        <v>0</v>
      </c>
      <c r="R71" s="7">
        <f t="shared" ref="R71" si="37">O71</f>
        <v>0</v>
      </c>
      <c r="S71" s="2"/>
      <c r="T71" s="2">
        <v>40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9">
        <f>SUM(S71:AD71)</f>
        <v>40</v>
      </c>
      <c r="AG71" s="7">
        <f t="shared" si="33"/>
        <v>0</v>
      </c>
      <c r="AH71" s="2">
        <v>40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40</v>
      </c>
    </row>
    <row r="72" spans="1:46" x14ac:dyDescent="0.25">
      <c r="A72" s="27" t="s">
        <v>121</v>
      </c>
      <c r="B72" s="3"/>
      <c r="C72" s="2"/>
      <c r="D72" s="2"/>
      <c r="E72" s="2">
        <v>102.61</v>
      </c>
      <c r="F72" s="2">
        <v>54.48</v>
      </c>
      <c r="G72" s="2">
        <v>54.48</v>
      </c>
      <c r="H72" s="2">
        <v>54.48</v>
      </c>
      <c r="I72" s="2">
        <v>54.48</v>
      </c>
      <c r="J72" s="2">
        <v>54.48</v>
      </c>
      <c r="K72" s="2">
        <v>54.48</v>
      </c>
      <c r="L72" s="2">
        <v>54.48</v>
      </c>
      <c r="M72" s="2">
        <v>54.48</v>
      </c>
      <c r="N72" s="2">
        <v>54.48</v>
      </c>
      <c r="O72" s="2">
        <v>54.48</v>
      </c>
      <c r="P72" s="9">
        <f t="shared" si="34"/>
        <v>647.41000000000008</v>
      </c>
      <c r="R72" s="7">
        <f t="shared" si="32"/>
        <v>54.48</v>
      </c>
      <c r="S72" s="2">
        <v>54.48</v>
      </c>
      <c r="T72" s="2">
        <v>72.48</v>
      </c>
      <c r="U72" s="2">
        <v>68.48</v>
      </c>
      <c r="V72" s="2">
        <v>60</v>
      </c>
      <c r="W72" s="2">
        <v>62</v>
      </c>
      <c r="X72" s="2">
        <v>120</v>
      </c>
      <c r="Y72" s="2">
        <v>60</v>
      </c>
      <c r="Z72" s="2">
        <v>60</v>
      </c>
      <c r="AA72" s="2">
        <v>60</v>
      </c>
      <c r="AB72" s="2"/>
      <c r="AC72" s="2">
        <v>120</v>
      </c>
      <c r="AD72" s="2">
        <v>60</v>
      </c>
      <c r="AE72" s="9">
        <f t="shared" ref="AE72:AE82" si="38">SUM(S72:AD72)</f>
        <v>797.44</v>
      </c>
      <c r="AG72" s="7">
        <f t="shared" si="33"/>
        <v>60</v>
      </c>
      <c r="AH72" s="2">
        <v>60</v>
      </c>
      <c r="AI72" s="2">
        <v>60</v>
      </c>
      <c r="AJ72" s="2">
        <v>60</v>
      </c>
      <c r="AK72" s="2"/>
      <c r="AL72" s="2"/>
      <c r="AM72" s="2"/>
      <c r="AN72" s="2"/>
      <c r="AO72" s="2"/>
      <c r="AP72" s="2"/>
      <c r="AQ72" s="2"/>
      <c r="AR72" s="2"/>
      <c r="AS72" s="2"/>
      <c r="AT72" s="9">
        <f t="shared" si="36"/>
        <v>180</v>
      </c>
    </row>
    <row r="73" spans="1:46" x14ac:dyDescent="0.25">
      <c r="A73" s="27" t="s">
        <v>82</v>
      </c>
      <c r="B73" s="3"/>
      <c r="C73" s="2">
        <v>11.85</v>
      </c>
      <c r="D73" s="2"/>
      <c r="E73" s="2">
        <v>20</v>
      </c>
      <c r="F73" s="2">
        <v>300</v>
      </c>
      <c r="G73" s="2"/>
      <c r="H73" s="2"/>
      <c r="I73" s="2"/>
      <c r="J73" s="2"/>
      <c r="K73" s="2"/>
      <c r="L73" s="2"/>
      <c r="M73" s="2"/>
      <c r="N73" s="2"/>
      <c r="O73" s="2"/>
      <c r="P73" s="9">
        <f t="shared" si="34"/>
        <v>320</v>
      </c>
      <c r="R73" s="7">
        <f t="shared" si="32"/>
        <v>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>
        <f t="shared" si="38"/>
        <v>0</v>
      </c>
      <c r="AG73" s="7">
        <f t="shared" si="33"/>
        <v>0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si="36"/>
        <v>0</v>
      </c>
    </row>
    <row r="74" spans="1:46" x14ac:dyDescent="0.25">
      <c r="A74" s="27" t="s">
        <v>106</v>
      </c>
      <c r="B74" s="3"/>
      <c r="C74" s="2"/>
      <c r="D74" s="2"/>
      <c r="E74" s="2"/>
      <c r="F74" s="2">
        <v>87.53</v>
      </c>
      <c r="G74" s="2">
        <v>74.95</v>
      </c>
      <c r="H74" s="2">
        <v>74.95</v>
      </c>
      <c r="I74" s="2">
        <v>74.95</v>
      </c>
      <c r="J74" s="2">
        <v>74.95</v>
      </c>
      <c r="K74" s="2">
        <v>74.95</v>
      </c>
      <c r="L74" s="2">
        <v>74.95</v>
      </c>
      <c r="M74" s="2">
        <v>123.34</v>
      </c>
      <c r="N74" s="2">
        <v>124.95</v>
      </c>
      <c r="O74" s="2">
        <v>124.95</v>
      </c>
      <c r="P74" s="9">
        <f t="shared" si="34"/>
        <v>910.47000000000014</v>
      </c>
      <c r="R74" s="7">
        <f t="shared" si="32"/>
        <v>124.95</v>
      </c>
      <c r="S74" s="2">
        <v>124.95</v>
      </c>
      <c r="T74" s="2">
        <v>124.95</v>
      </c>
      <c r="U74" s="2">
        <v>124.95</v>
      </c>
      <c r="V74" s="2">
        <v>124.95</v>
      </c>
      <c r="W74" s="2">
        <v>74.95</v>
      </c>
      <c r="X74" s="2">
        <v>74.95</v>
      </c>
      <c r="Y74" s="2">
        <v>74.95</v>
      </c>
      <c r="Z74" s="2">
        <v>74.95</v>
      </c>
      <c r="AA74" s="2">
        <v>74.95</v>
      </c>
      <c r="AB74" s="2">
        <v>74.95</v>
      </c>
      <c r="AC74" s="2">
        <v>124.95</v>
      </c>
      <c r="AD74" s="2">
        <v>74.95</v>
      </c>
      <c r="AE74" s="9">
        <f t="shared" si="38"/>
        <v>1149.4000000000003</v>
      </c>
      <c r="AG74" s="7">
        <f t="shared" si="33"/>
        <v>74.95</v>
      </c>
      <c r="AH74" s="2">
        <v>74.95</v>
      </c>
      <c r="AI74" s="2">
        <v>74.95</v>
      </c>
      <c r="AJ74" s="2">
        <v>74.95</v>
      </c>
      <c r="AK74" s="2"/>
      <c r="AL74" s="2"/>
      <c r="AM74" s="2"/>
      <c r="AN74" s="2"/>
      <c r="AO74" s="2"/>
      <c r="AP74" s="2"/>
      <c r="AQ74" s="2"/>
      <c r="AR74" s="2"/>
      <c r="AS74" s="2"/>
      <c r="AT74" s="9">
        <f t="shared" si="36"/>
        <v>224.85000000000002</v>
      </c>
    </row>
    <row r="75" spans="1:46" x14ac:dyDescent="0.25">
      <c r="A75" s="27" t="s">
        <v>122</v>
      </c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R75" s="7">
        <f t="shared" si="32"/>
        <v>0</v>
      </c>
      <c r="S75" s="2"/>
      <c r="T75" s="2"/>
      <c r="U75" s="2"/>
      <c r="V75" s="2"/>
      <c r="W75" s="2">
        <v>120</v>
      </c>
      <c r="X75" s="2"/>
      <c r="Y75" s="2"/>
      <c r="Z75" s="2"/>
      <c r="AA75" s="2"/>
      <c r="AB75" s="2"/>
      <c r="AC75" s="2"/>
      <c r="AD75" s="2"/>
      <c r="AE75" s="9">
        <f t="shared" ref="AE75" si="39">SUM(S75:AD75)</f>
        <v>120</v>
      </c>
      <c r="AG75" s="7">
        <f t="shared" si="33"/>
        <v>0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9">
        <f t="shared" si="36"/>
        <v>0</v>
      </c>
    </row>
    <row r="76" spans="1:46" ht="16.5" customHeight="1" x14ac:dyDescent="0.25">
      <c r="A76" s="27" t="s">
        <v>72</v>
      </c>
      <c r="B76" s="2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34"/>
        <v>0</v>
      </c>
      <c r="R76" s="7">
        <f t="shared" si="32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38"/>
        <v>0</v>
      </c>
      <c r="AG76" s="7">
        <f t="shared" si="33"/>
        <v>0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9">
        <f t="shared" si="36"/>
        <v>0</v>
      </c>
    </row>
    <row r="77" spans="1:46" ht="15.75" customHeight="1" x14ac:dyDescent="0.25">
      <c r="A77" s="25" t="s">
        <v>56</v>
      </c>
      <c r="B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>
        <f t="shared" si="34"/>
        <v>0</v>
      </c>
      <c r="R77" s="7">
        <f t="shared" si="32"/>
        <v>0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9">
        <f t="shared" si="38"/>
        <v>0</v>
      </c>
      <c r="AG77" s="7">
        <f t="shared" si="33"/>
        <v>0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9">
        <f t="shared" si="36"/>
        <v>0</v>
      </c>
    </row>
    <row r="78" spans="1:46" ht="15.75" customHeight="1" x14ac:dyDescent="0.25">
      <c r="A78" s="25" t="s">
        <v>99</v>
      </c>
      <c r="B78" s="3"/>
      <c r="E78" s="2">
        <v>45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9">
        <f t="shared" si="34"/>
        <v>45</v>
      </c>
      <c r="R78" s="7">
        <f t="shared" si="32"/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9">
        <f t="shared" si="38"/>
        <v>0</v>
      </c>
      <c r="AG78" s="7">
        <f t="shared" si="33"/>
        <v>0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9">
        <f t="shared" si="36"/>
        <v>0</v>
      </c>
    </row>
    <row r="79" spans="1:46" ht="17.25" customHeight="1" x14ac:dyDescent="0.25">
      <c r="A79" s="15" t="s">
        <v>97</v>
      </c>
      <c r="C79" s="2"/>
      <c r="D79" s="2">
        <v>26</v>
      </c>
      <c r="E79" s="2"/>
      <c r="F79" s="2"/>
      <c r="H79" s="2"/>
      <c r="I79" s="2"/>
      <c r="J79" s="2"/>
      <c r="K79" s="2"/>
      <c r="L79" s="2"/>
      <c r="M79" s="2"/>
      <c r="N79" s="2"/>
      <c r="O79" s="2"/>
      <c r="P79" s="9">
        <f t="shared" si="34"/>
        <v>26</v>
      </c>
      <c r="R79" s="7">
        <f t="shared" si="32"/>
        <v>0</v>
      </c>
      <c r="S79" s="2"/>
      <c r="T79" s="2"/>
      <c r="U79" s="2"/>
      <c r="W79" s="2"/>
      <c r="X79" s="2"/>
      <c r="Y79" s="2"/>
      <c r="Z79" s="2"/>
      <c r="AA79" s="2"/>
      <c r="AB79" s="2"/>
      <c r="AC79" s="2"/>
      <c r="AD79" s="2"/>
      <c r="AE79" s="9">
        <f t="shared" si="38"/>
        <v>0</v>
      </c>
      <c r="AG79" s="7">
        <f t="shared" si="33"/>
        <v>0</v>
      </c>
      <c r="AH79" s="2"/>
      <c r="AI79" s="2"/>
      <c r="AJ79" s="2"/>
      <c r="AL79" s="2"/>
      <c r="AM79" s="2"/>
      <c r="AN79" s="2"/>
      <c r="AO79" s="2"/>
      <c r="AP79" s="2"/>
      <c r="AQ79" s="2"/>
      <c r="AR79" s="2"/>
      <c r="AS79" s="2"/>
      <c r="AT79" s="9">
        <f t="shared" si="36"/>
        <v>0</v>
      </c>
    </row>
    <row r="80" spans="1:46" ht="17.25" customHeight="1" x14ac:dyDescent="0.25">
      <c r="A80" s="15" t="s">
        <v>120</v>
      </c>
      <c r="C80" s="2"/>
      <c r="D80" s="2"/>
      <c r="E80" s="2">
        <v>8.42</v>
      </c>
      <c r="F80" s="2">
        <v>8.42</v>
      </c>
      <c r="H80" s="2"/>
      <c r="I80" s="2"/>
      <c r="J80" s="2">
        <v>5.18</v>
      </c>
      <c r="K80" s="2"/>
      <c r="L80" s="2"/>
      <c r="M80" s="2"/>
      <c r="N80" s="2"/>
      <c r="O80" s="2"/>
      <c r="P80" s="9">
        <f t="shared" si="34"/>
        <v>22.02</v>
      </c>
      <c r="R80" s="7">
        <f t="shared" si="32"/>
        <v>0</v>
      </c>
      <c r="S80" s="2"/>
      <c r="T80" s="2"/>
      <c r="U80" s="2"/>
      <c r="V80" s="2">
        <v>15.79</v>
      </c>
      <c r="W80" s="2">
        <v>17.95</v>
      </c>
      <c r="X80" s="2"/>
      <c r="Y80" s="2">
        <v>39.700000000000003</v>
      </c>
      <c r="Z80" s="2"/>
      <c r="AA80" s="2">
        <v>26.52</v>
      </c>
      <c r="AB80" s="2"/>
      <c r="AC80" s="2"/>
      <c r="AD80" s="2">
        <v>25</v>
      </c>
      <c r="AE80" s="9">
        <f t="shared" si="38"/>
        <v>124.96</v>
      </c>
      <c r="AG80" s="7">
        <f t="shared" si="33"/>
        <v>25</v>
      </c>
      <c r="AH80" s="2">
        <v>26.76</v>
      </c>
      <c r="AI80" s="2"/>
      <c r="AJ80" s="2">
        <v>53.91</v>
      </c>
      <c r="AK80" s="2"/>
      <c r="AL80" s="2"/>
      <c r="AM80" s="2"/>
      <c r="AN80" s="2"/>
      <c r="AO80" s="2"/>
      <c r="AP80" s="2"/>
      <c r="AQ80" s="2"/>
      <c r="AR80" s="2"/>
      <c r="AS80" s="2"/>
      <c r="AT80" s="9">
        <f t="shared" si="36"/>
        <v>80.67</v>
      </c>
    </row>
    <row r="81" spans="1:46" ht="17.25" customHeight="1" x14ac:dyDescent="0.25">
      <c r="A81" s="15" t="s">
        <v>123</v>
      </c>
      <c r="C81" s="2"/>
      <c r="D81" s="2"/>
      <c r="E81" s="2"/>
      <c r="F81" s="2"/>
      <c r="H81" s="2"/>
      <c r="I81" s="2"/>
      <c r="J81" s="2"/>
      <c r="K81" s="2"/>
      <c r="L81" s="2"/>
      <c r="M81" s="2"/>
      <c r="N81" s="2"/>
      <c r="O81" s="2"/>
      <c r="P81" s="9">
        <f t="shared" ref="P81" si="40">SUM(D81:O81)</f>
        <v>0</v>
      </c>
      <c r="R81" s="7">
        <f t="shared" ref="R81" si="41">O81</f>
        <v>0</v>
      </c>
      <c r="S81" s="2"/>
      <c r="T81" s="2"/>
      <c r="U81" s="2"/>
      <c r="V81" s="2"/>
      <c r="W81" s="2"/>
      <c r="X81" s="2">
        <v>6.47</v>
      </c>
      <c r="Y81" s="2"/>
      <c r="Z81" s="2"/>
      <c r="AA81" s="2"/>
      <c r="AB81" s="2"/>
      <c r="AC81" s="2">
        <v>9.6999999999999993</v>
      </c>
      <c r="AD81" s="2"/>
      <c r="AE81" s="9">
        <f t="shared" ref="AE81" si="42">SUM(S81:AD81)</f>
        <v>16.169999999999998</v>
      </c>
      <c r="AG81" s="7">
        <f t="shared" si="33"/>
        <v>0</v>
      </c>
      <c r="AH81" s="2"/>
      <c r="AI81" s="2"/>
      <c r="AJ81" s="2">
        <v>3.78</v>
      </c>
      <c r="AK81" s="2"/>
      <c r="AL81" s="2"/>
      <c r="AM81" s="2"/>
      <c r="AN81" s="2"/>
      <c r="AO81" s="2"/>
      <c r="AP81" s="2"/>
      <c r="AQ81" s="2"/>
      <c r="AR81" s="2"/>
      <c r="AS81" s="2"/>
      <c r="AT81" s="9">
        <f t="shared" si="36"/>
        <v>3.78</v>
      </c>
    </row>
    <row r="82" spans="1:46" ht="15" customHeight="1" thickBot="1" x14ac:dyDescent="0.3">
      <c r="A82" s="15" t="s">
        <v>75</v>
      </c>
      <c r="C82" s="2">
        <v>130</v>
      </c>
      <c r="D82" s="2"/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4"/>
        <v>0</v>
      </c>
      <c r="R82" s="7">
        <f t="shared" si="32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38"/>
        <v>0</v>
      </c>
      <c r="AG82" s="7">
        <f t="shared" si="33"/>
        <v>0</v>
      </c>
      <c r="AH82" s="2"/>
      <c r="AI82" s="2">
        <v>140.01</v>
      </c>
      <c r="AJ82" s="2">
        <v>405.05</v>
      </c>
      <c r="AL82" s="2"/>
      <c r="AM82" s="2"/>
      <c r="AN82" s="2"/>
      <c r="AO82" s="2"/>
      <c r="AP82" s="2"/>
      <c r="AQ82" s="2"/>
      <c r="AR82" s="2"/>
      <c r="AS82" s="2"/>
      <c r="AT82" s="9">
        <f t="shared" si="36"/>
        <v>545.05999999999995</v>
      </c>
    </row>
    <row r="83" spans="1:46" ht="16.2" thickBot="1" x14ac:dyDescent="0.35">
      <c r="A83" s="62" t="s">
        <v>15</v>
      </c>
      <c r="B83" s="14"/>
      <c r="C83" s="31">
        <f>SUM(C57:C82)</f>
        <v>1085.54</v>
      </c>
      <c r="D83" s="31">
        <f t="shared" ref="D83:P83" si="43">SUM(D57:D82)</f>
        <v>412</v>
      </c>
      <c r="E83" s="31">
        <f t="shared" si="43"/>
        <v>176.03</v>
      </c>
      <c r="F83" s="31">
        <f t="shared" si="43"/>
        <v>590.42999999999995</v>
      </c>
      <c r="G83" s="31">
        <f t="shared" si="43"/>
        <v>159.42000000000002</v>
      </c>
      <c r="H83" s="31">
        <f t="shared" si="43"/>
        <v>2229.4299999999998</v>
      </c>
      <c r="I83" s="31">
        <f t="shared" si="43"/>
        <v>129.43</v>
      </c>
      <c r="J83" s="31">
        <f t="shared" si="43"/>
        <v>134.61000000000001</v>
      </c>
      <c r="K83" s="31">
        <f t="shared" si="43"/>
        <v>129.43</v>
      </c>
      <c r="L83" s="31">
        <f t="shared" si="43"/>
        <v>129.43</v>
      </c>
      <c r="M83" s="31">
        <f t="shared" si="43"/>
        <v>266.38</v>
      </c>
      <c r="N83" s="31">
        <f t="shared" si="43"/>
        <v>303.57</v>
      </c>
      <c r="O83" s="31">
        <f t="shared" si="43"/>
        <v>179.43</v>
      </c>
      <c r="P83" s="31">
        <f t="shared" si="43"/>
        <v>4839.59</v>
      </c>
      <c r="R83" s="31">
        <f>SUM(R57:R82)</f>
        <v>179.43</v>
      </c>
      <c r="S83" s="31">
        <f t="shared" ref="S83:AE83" si="44">SUM(S57:S82)</f>
        <v>179.43</v>
      </c>
      <c r="T83" s="31">
        <f t="shared" si="44"/>
        <v>383.43</v>
      </c>
      <c r="U83" s="31">
        <f t="shared" si="44"/>
        <v>193.43</v>
      </c>
      <c r="V83" s="31">
        <f t="shared" si="44"/>
        <v>348.24</v>
      </c>
      <c r="W83" s="31">
        <f t="shared" si="44"/>
        <v>274.89999999999998</v>
      </c>
      <c r="X83" s="31">
        <f t="shared" si="44"/>
        <v>201.42</v>
      </c>
      <c r="Y83" s="31">
        <f t="shared" si="44"/>
        <v>274.64999999999998</v>
      </c>
      <c r="Z83" s="31">
        <f t="shared" si="44"/>
        <v>2225.83</v>
      </c>
      <c r="AA83" s="31">
        <f t="shared" si="44"/>
        <v>581.47</v>
      </c>
      <c r="AB83" s="31">
        <f t="shared" si="44"/>
        <v>74.95</v>
      </c>
      <c r="AC83" s="31">
        <f t="shared" si="44"/>
        <v>534.65000000000009</v>
      </c>
      <c r="AD83" s="31">
        <f t="shared" si="44"/>
        <v>359.23999999999995</v>
      </c>
      <c r="AE83" s="31">
        <f t="shared" si="44"/>
        <v>5631.6400000000012</v>
      </c>
      <c r="AG83" s="31">
        <f>SUM(AG57:AG82)</f>
        <v>359.23999999999995</v>
      </c>
      <c r="AH83" s="31">
        <f t="shared" ref="AH83:AS83" si="45">SUM(AH57:AH82)</f>
        <v>1696.52</v>
      </c>
      <c r="AI83" s="31">
        <f t="shared" si="45"/>
        <v>1396</v>
      </c>
      <c r="AJ83" s="31">
        <f t="shared" si="45"/>
        <v>-303.99999999999994</v>
      </c>
      <c r="AK83" s="31">
        <f t="shared" si="45"/>
        <v>0</v>
      </c>
      <c r="AL83" s="31">
        <f t="shared" si="45"/>
        <v>0</v>
      </c>
      <c r="AM83" s="31">
        <f t="shared" si="45"/>
        <v>0</v>
      </c>
      <c r="AN83" s="31">
        <f t="shared" si="45"/>
        <v>0</v>
      </c>
      <c r="AO83" s="31">
        <f t="shared" si="45"/>
        <v>0</v>
      </c>
      <c r="AP83" s="31">
        <f t="shared" si="45"/>
        <v>0</v>
      </c>
      <c r="AQ83" s="31">
        <f t="shared" si="45"/>
        <v>0</v>
      </c>
      <c r="AR83" s="31">
        <f t="shared" si="45"/>
        <v>0</v>
      </c>
      <c r="AS83" s="31">
        <f t="shared" si="45"/>
        <v>0</v>
      </c>
      <c r="AT83" s="67">
        <f>SUM(AT57:AT82)</f>
        <v>2788.52</v>
      </c>
    </row>
    <row r="84" spans="1:46" ht="10.5" customHeight="1" thickBot="1" x14ac:dyDescent="0.3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2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6" ht="18" customHeight="1" x14ac:dyDescent="0.3">
      <c r="A85" s="38" t="s">
        <v>115</v>
      </c>
      <c r="B85" s="28"/>
      <c r="C85" s="18">
        <f>5358.25-C1+1035.99</f>
        <v>2250.2399999999998</v>
      </c>
      <c r="D85" s="18">
        <f>C88</f>
        <v>2125.6999999999998</v>
      </c>
      <c r="E85" s="18">
        <f>D88</f>
        <v>3732.7</v>
      </c>
      <c r="F85" s="18">
        <f t="shared" ref="F85:L85" si="46">E88</f>
        <v>4021.98</v>
      </c>
      <c r="G85" s="18">
        <f>F88</f>
        <v>4227.5</v>
      </c>
      <c r="H85" s="18">
        <f>G88</f>
        <v>4446.58</v>
      </c>
      <c r="I85" s="18">
        <f t="shared" si="46"/>
        <v>2395.65</v>
      </c>
      <c r="J85" s="18">
        <f t="shared" si="46"/>
        <v>2702.2200000000003</v>
      </c>
      <c r="K85" s="18">
        <f t="shared" si="46"/>
        <v>2862.61</v>
      </c>
      <c r="L85" s="18">
        <f t="shared" si="46"/>
        <v>2819.1800000000003</v>
      </c>
      <c r="M85" s="18">
        <f>L88</f>
        <v>2771.7500000000005</v>
      </c>
      <c r="N85" s="18">
        <f>M88</f>
        <v>2789.0200000000004</v>
      </c>
      <c r="O85" s="19">
        <f>N88</f>
        <v>2485.4500000000003</v>
      </c>
      <c r="R85" s="18">
        <f>O85</f>
        <v>2485.4500000000003</v>
      </c>
      <c r="S85" s="18">
        <f>R88</f>
        <v>2566.0200000000004</v>
      </c>
      <c r="T85" s="18">
        <f>S88</f>
        <v>2763.7100000000005</v>
      </c>
      <c r="U85" s="18">
        <f t="shared" ref="U85" si="47">T88</f>
        <v>2655.2800000000007</v>
      </c>
      <c r="V85" s="18">
        <f>U88</f>
        <v>3753.7100000000009</v>
      </c>
      <c r="W85" s="18">
        <f>V88</f>
        <v>3606.9700000000012</v>
      </c>
      <c r="X85" s="18">
        <f t="shared" ref="X85" si="48">W88</f>
        <v>3371.0700000000011</v>
      </c>
      <c r="Y85" s="18">
        <f t="shared" ref="Y85" si="49">X88</f>
        <v>3409.650000000001</v>
      </c>
      <c r="Z85" s="18">
        <f t="shared" ref="Z85" si="50">Y88</f>
        <v>4002.5000000000014</v>
      </c>
      <c r="AA85" s="18">
        <f t="shared" ref="AA85" si="51">Z88</f>
        <v>2260.6700000000019</v>
      </c>
      <c r="AB85" s="18">
        <f>AA88</f>
        <v>2426.6700000000019</v>
      </c>
      <c r="AC85" s="18">
        <f>AB88</f>
        <v>2568.2200000000021</v>
      </c>
      <c r="AD85" s="19">
        <f>AC88</f>
        <v>2383.070000000002</v>
      </c>
      <c r="AG85" s="18">
        <f>AD85</f>
        <v>2383.070000000002</v>
      </c>
      <c r="AH85" s="18">
        <f>AG88</f>
        <v>2550.8300000000022</v>
      </c>
      <c r="AI85" s="18">
        <f>AH88</f>
        <v>3037.8700000000022</v>
      </c>
      <c r="AJ85" s="18">
        <f t="shared" ref="AJ85" si="52">AI88</f>
        <v>1716.8700000000022</v>
      </c>
      <c r="AK85" s="18">
        <f>AJ88</f>
        <v>3117.0700000000024</v>
      </c>
      <c r="AL85" s="18">
        <f>AK88</f>
        <v>3117.0700000000024</v>
      </c>
      <c r="AM85" s="18">
        <f t="shared" ref="AM85" si="53">AL88</f>
        <v>3117.0700000000024</v>
      </c>
      <c r="AN85" s="18">
        <f t="shared" ref="AN85" si="54">AM88</f>
        <v>3117.0700000000024</v>
      </c>
      <c r="AO85" s="18">
        <f t="shared" ref="AO85" si="55">AN88</f>
        <v>3117.0700000000024</v>
      </c>
      <c r="AP85" s="18">
        <f t="shared" ref="AP85" si="56">AO88</f>
        <v>3117.0700000000024</v>
      </c>
      <c r="AQ85" s="18">
        <f>AP88</f>
        <v>3117.0700000000024</v>
      </c>
      <c r="AR85" s="18">
        <f>AQ88</f>
        <v>3117.0700000000024</v>
      </c>
      <c r="AS85" s="19">
        <f>AR88</f>
        <v>3117.0700000000024</v>
      </c>
    </row>
    <row r="86" spans="1:46" x14ac:dyDescent="0.25">
      <c r="A86" s="27" t="s">
        <v>43</v>
      </c>
      <c r="B86" s="3"/>
      <c r="C86" s="2">
        <f t="shared" ref="C86:O86" si="57">C54</f>
        <v>961</v>
      </c>
      <c r="D86" s="2">
        <f t="shared" si="57"/>
        <v>2019</v>
      </c>
      <c r="E86" s="2">
        <f t="shared" si="57"/>
        <v>465.31</v>
      </c>
      <c r="F86" s="2">
        <f t="shared" si="57"/>
        <v>795.94999999999993</v>
      </c>
      <c r="G86" s="2">
        <f t="shared" si="57"/>
        <v>378.5</v>
      </c>
      <c r="H86" s="2">
        <f t="shared" si="57"/>
        <v>178.5</v>
      </c>
      <c r="I86" s="2">
        <f t="shared" si="57"/>
        <v>436</v>
      </c>
      <c r="J86" s="2">
        <f t="shared" si="57"/>
        <v>295</v>
      </c>
      <c r="K86" s="2">
        <f t="shared" si="57"/>
        <v>86</v>
      </c>
      <c r="L86" s="2">
        <f t="shared" si="57"/>
        <v>82</v>
      </c>
      <c r="M86" s="2">
        <f t="shared" si="57"/>
        <v>283.64999999999998</v>
      </c>
      <c r="N86" s="2">
        <f t="shared" si="57"/>
        <v>0</v>
      </c>
      <c r="O86" s="9">
        <f t="shared" si="57"/>
        <v>260</v>
      </c>
      <c r="R86" s="2">
        <f t="shared" ref="R86:AD86" si="58">R54</f>
        <v>260</v>
      </c>
      <c r="S86" s="2">
        <f t="shared" si="58"/>
        <v>377.12</v>
      </c>
      <c r="T86" s="2">
        <f t="shared" si="58"/>
        <v>275</v>
      </c>
      <c r="U86" s="2">
        <f t="shared" si="58"/>
        <v>1291.8600000000001</v>
      </c>
      <c r="V86" s="2">
        <f t="shared" si="58"/>
        <v>201.5</v>
      </c>
      <c r="W86" s="2">
        <f t="shared" si="58"/>
        <v>39</v>
      </c>
      <c r="X86" s="2">
        <f t="shared" si="58"/>
        <v>240</v>
      </c>
      <c r="Y86" s="2">
        <f t="shared" si="58"/>
        <v>867.5</v>
      </c>
      <c r="Z86" s="2">
        <f t="shared" si="58"/>
        <v>484</v>
      </c>
      <c r="AA86" s="2">
        <f t="shared" si="58"/>
        <v>747.47</v>
      </c>
      <c r="AB86" s="2">
        <f t="shared" si="58"/>
        <v>216.5</v>
      </c>
      <c r="AC86" s="2">
        <f t="shared" si="58"/>
        <v>349.5</v>
      </c>
      <c r="AD86" s="9">
        <f t="shared" si="58"/>
        <v>527</v>
      </c>
      <c r="AG86" s="2">
        <f t="shared" ref="AG86:AS86" si="59">AG54</f>
        <v>527</v>
      </c>
      <c r="AH86" s="2">
        <f t="shared" si="59"/>
        <v>2183.56</v>
      </c>
      <c r="AI86" s="2">
        <f t="shared" si="59"/>
        <v>75</v>
      </c>
      <c r="AJ86" s="2">
        <f t="shared" si="59"/>
        <v>1096.2</v>
      </c>
      <c r="AK86" s="2">
        <f t="shared" si="59"/>
        <v>0</v>
      </c>
      <c r="AL86" s="2">
        <f t="shared" si="59"/>
        <v>0</v>
      </c>
      <c r="AM86" s="2">
        <f t="shared" si="59"/>
        <v>0</v>
      </c>
      <c r="AN86" s="2">
        <f t="shared" si="59"/>
        <v>0</v>
      </c>
      <c r="AO86" s="2">
        <f t="shared" si="59"/>
        <v>0</v>
      </c>
      <c r="AP86" s="2">
        <f t="shared" si="59"/>
        <v>0</v>
      </c>
      <c r="AQ86" s="2">
        <f t="shared" si="59"/>
        <v>0</v>
      </c>
      <c r="AR86" s="2">
        <f t="shared" si="59"/>
        <v>0</v>
      </c>
      <c r="AS86" s="9">
        <f t="shared" si="59"/>
        <v>0</v>
      </c>
    </row>
    <row r="87" spans="1:46" ht="15" customHeight="1" thickBot="1" x14ac:dyDescent="0.35">
      <c r="A87" s="40" t="s">
        <v>44</v>
      </c>
      <c r="B87" s="68"/>
      <c r="C87" s="69">
        <f t="shared" ref="C87:O87" si="60">C83</f>
        <v>1085.54</v>
      </c>
      <c r="D87" s="69">
        <f t="shared" si="60"/>
        <v>412</v>
      </c>
      <c r="E87" s="69">
        <f t="shared" si="60"/>
        <v>176.03</v>
      </c>
      <c r="F87" s="69">
        <f t="shared" si="60"/>
        <v>590.42999999999995</v>
      </c>
      <c r="G87" s="69">
        <f t="shared" si="60"/>
        <v>159.42000000000002</v>
      </c>
      <c r="H87" s="69">
        <f t="shared" si="60"/>
        <v>2229.4299999999998</v>
      </c>
      <c r="I87" s="69">
        <f t="shared" si="60"/>
        <v>129.43</v>
      </c>
      <c r="J87" s="69">
        <f t="shared" si="60"/>
        <v>134.61000000000001</v>
      </c>
      <c r="K87" s="69">
        <f t="shared" si="60"/>
        <v>129.43</v>
      </c>
      <c r="L87" s="69">
        <f t="shared" si="60"/>
        <v>129.43</v>
      </c>
      <c r="M87" s="69">
        <f t="shared" si="60"/>
        <v>266.38</v>
      </c>
      <c r="N87" s="69">
        <f t="shared" ref="N87" si="61">N83</f>
        <v>303.57</v>
      </c>
      <c r="O87" s="70">
        <f t="shared" si="60"/>
        <v>179.43</v>
      </c>
      <c r="R87" s="69">
        <f t="shared" ref="R87:AD87" si="62">R83</f>
        <v>179.43</v>
      </c>
      <c r="S87" s="69">
        <f t="shared" si="62"/>
        <v>179.43</v>
      </c>
      <c r="T87" s="69">
        <f t="shared" si="62"/>
        <v>383.43</v>
      </c>
      <c r="U87" s="69">
        <f t="shared" si="62"/>
        <v>193.43</v>
      </c>
      <c r="V87" s="69">
        <f t="shared" si="62"/>
        <v>348.24</v>
      </c>
      <c r="W87" s="69">
        <f t="shared" si="62"/>
        <v>274.89999999999998</v>
      </c>
      <c r="X87" s="69">
        <f t="shared" si="62"/>
        <v>201.42</v>
      </c>
      <c r="Y87" s="69">
        <f t="shared" si="62"/>
        <v>274.64999999999998</v>
      </c>
      <c r="Z87" s="69">
        <f t="shared" si="62"/>
        <v>2225.83</v>
      </c>
      <c r="AA87" s="69">
        <f t="shared" si="62"/>
        <v>581.47</v>
      </c>
      <c r="AB87" s="69">
        <f t="shared" si="62"/>
        <v>74.95</v>
      </c>
      <c r="AC87" s="69">
        <f t="shared" si="62"/>
        <v>534.65000000000009</v>
      </c>
      <c r="AD87" s="70">
        <f t="shared" si="62"/>
        <v>359.23999999999995</v>
      </c>
      <c r="AG87" s="69">
        <f t="shared" ref="AG87:AS87" si="63">AG83</f>
        <v>359.23999999999995</v>
      </c>
      <c r="AH87" s="69">
        <f t="shared" si="63"/>
        <v>1696.52</v>
      </c>
      <c r="AI87" s="69">
        <f t="shared" si="63"/>
        <v>1396</v>
      </c>
      <c r="AJ87" s="69">
        <f t="shared" si="63"/>
        <v>-303.99999999999994</v>
      </c>
      <c r="AK87" s="69">
        <f t="shared" si="63"/>
        <v>0</v>
      </c>
      <c r="AL87" s="69">
        <f t="shared" si="63"/>
        <v>0</v>
      </c>
      <c r="AM87" s="69">
        <f t="shared" si="63"/>
        <v>0</v>
      </c>
      <c r="AN87" s="69">
        <f t="shared" si="63"/>
        <v>0</v>
      </c>
      <c r="AO87" s="69">
        <f t="shared" si="63"/>
        <v>0</v>
      </c>
      <c r="AP87" s="69">
        <f t="shared" si="63"/>
        <v>0</v>
      </c>
      <c r="AQ87" s="69">
        <f t="shared" si="63"/>
        <v>0</v>
      </c>
      <c r="AR87" s="69">
        <f t="shared" si="63"/>
        <v>0</v>
      </c>
      <c r="AS87" s="70">
        <f t="shared" si="63"/>
        <v>0</v>
      </c>
    </row>
    <row r="88" spans="1:46" ht="16.2" thickBot="1" x14ac:dyDescent="0.35">
      <c r="A88" s="108" t="s">
        <v>47</v>
      </c>
      <c r="B88" s="109"/>
      <c r="C88" s="17">
        <f t="shared" ref="C88:O88" si="64">C85+C86-C87</f>
        <v>2125.6999999999998</v>
      </c>
      <c r="D88" s="17">
        <f t="shared" si="64"/>
        <v>3732.7</v>
      </c>
      <c r="E88" s="17">
        <f t="shared" si="64"/>
        <v>4021.98</v>
      </c>
      <c r="F88" s="17">
        <f t="shared" si="64"/>
        <v>4227.5</v>
      </c>
      <c r="G88" s="17">
        <f t="shared" si="64"/>
        <v>4446.58</v>
      </c>
      <c r="H88" s="17">
        <f t="shared" si="64"/>
        <v>2395.65</v>
      </c>
      <c r="I88" s="17">
        <f t="shared" si="64"/>
        <v>2702.2200000000003</v>
      </c>
      <c r="J88" s="17">
        <f t="shared" si="64"/>
        <v>2862.61</v>
      </c>
      <c r="K88" s="17">
        <f t="shared" si="64"/>
        <v>2819.1800000000003</v>
      </c>
      <c r="L88" s="17">
        <f t="shared" si="64"/>
        <v>2771.7500000000005</v>
      </c>
      <c r="M88" s="17">
        <f t="shared" si="64"/>
        <v>2789.0200000000004</v>
      </c>
      <c r="N88" s="17">
        <f t="shared" ref="N88" si="65">N85+N86-N87</f>
        <v>2485.4500000000003</v>
      </c>
      <c r="O88" s="66">
        <f t="shared" si="64"/>
        <v>2566.0200000000004</v>
      </c>
      <c r="P88" s="4"/>
      <c r="R88" s="17">
        <f t="shared" ref="R88:AD88" si="66">R85+R86-R87</f>
        <v>2566.0200000000004</v>
      </c>
      <c r="S88" s="17">
        <f t="shared" si="66"/>
        <v>2763.7100000000005</v>
      </c>
      <c r="T88" s="17">
        <f t="shared" si="66"/>
        <v>2655.2800000000007</v>
      </c>
      <c r="U88" s="17">
        <f t="shared" si="66"/>
        <v>3753.7100000000009</v>
      </c>
      <c r="V88" s="17">
        <f t="shared" si="66"/>
        <v>3606.9700000000012</v>
      </c>
      <c r="W88" s="17">
        <f t="shared" si="66"/>
        <v>3371.0700000000011</v>
      </c>
      <c r="X88" s="17">
        <f t="shared" si="66"/>
        <v>3409.650000000001</v>
      </c>
      <c r="Y88" s="17">
        <f t="shared" si="66"/>
        <v>4002.5000000000014</v>
      </c>
      <c r="Z88" s="17">
        <f t="shared" si="66"/>
        <v>2260.6700000000019</v>
      </c>
      <c r="AA88" s="17">
        <f t="shared" si="66"/>
        <v>2426.6700000000019</v>
      </c>
      <c r="AB88" s="17">
        <f t="shared" si="66"/>
        <v>2568.2200000000021</v>
      </c>
      <c r="AC88" s="17">
        <f t="shared" si="66"/>
        <v>2383.070000000002</v>
      </c>
      <c r="AD88" s="66">
        <f t="shared" si="66"/>
        <v>2550.8300000000022</v>
      </c>
      <c r="AE88" s="4"/>
      <c r="AG88" s="17">
        <f t="shared" ref="AG88:AS88" si="67">AG85+AG86-AG87</f>
        <v>2550.8300000000022</v>
      </c>
      <c r="AH88" s="17">
        <f t="shared" si="67"/>
        <v>3037.8700000000022</v>
      </c>
      <c r="AI88" s="17">
        <f t="shared" si="67"/>
        <v>1716.8700000000022</v>
      </c>
      <c r="AJ88" s="17">
        <f t="shared" si="67"/>
        <v>3117.0700000000024</v>
      </c>
      <c r="AK88" s="17">
        <f t="shared" si="67"/>
        <v>3117.0700000000024</v>
      </c>
      <c r="AL88" s="17">
        <f t="shared" si="67"/>
        <v>3117.0700000000024</v>
      </c>
      <c r="AM88" s="17">
        <f t="shared" si="67"/>
        <v>3117.0700000000024</v>
      </c>
      <c r="AN88" s="17">
        <f t="shared" si="67"/>
        <v>3117.0700000000024</v>
      </c>
      <c r="AO88" s="17">
        <f t="shared" si="67"/>
        <v>3117.0700000000024</v>
      </c>
      <c r="AP88" s="17">
        <f t="shared" si="67"/>
        <v>3117.0700000000024</v>
      </c>
      <c r="AQ88" s="17">
        <f t="shared" si="67"/>
        <v>3117.0700000000024</v>
      </c>
      <c r="AR88" s="17">
        <f t="shared" si="67"/>
        <v>3117.0700000000024</v>
      </c>
      <c r="AS88" s="66">
        <f t="shared" si="67"/>
        <v>3117.0700000000024</v>
      </c>
      <c r="AT88" s="4"/>
    </row>
    <row r="90" spans="1:46" x14ac:dyDescent="0.25">
      <c r="A90" s="15" t="s">
        <v>100</v>
      </c>
      <c r="C90" s="90">
        <f t="shared" ref="C90:O90" si="68">$C$1</f>
        <v>4144</v>
      </c>
      <c r="D90" s="90">
        <f t="shared" si="68"/>
        <v>4144</v>
      </c>
      <c r="E90" s="90">
        <f t="shared" si="68"/>
        <v>4144</v>
      </c>
      <c r="F90" s="90">
        <f t="shared" si="68"/>
        <v>4144</v>
      </c>
      <c r="G90" s="90">
        <f t="shared" si="68"/>
        <v>4144</v>
      </c>
      <c r="H90" s="90">
        <f t="shared" si="68"/>
        <v>4144</v>
      </c>
      <c r="I90" s="90">
        <f t="shared" si="68"/>
        <v>4144</v>
      </c>
      <c r="J90" s="90">
        <f t="shared" si="68"/>
        <v>4144</v>
      </c>
      <c r="K90" s="90">
        <f t="shared" si="68"/>
        <v>4144</v>
      </c>
      <c r="L90" s="90">
        <f t="shared" si="68"/>
        <v>4144</v>
      </c>
      <c r="M90" s="90">
        <f t="shared" si="68"/>
        <v>4144</v>
      </c>
      <c r="N90" s="90">
        <f t="shared" si="68"/>
        <v>4144</v>
      </c>
      <c r="O90" s="90">
        <f t="shared" si="68"/>
        <v>4144</v>
      </c>
      <c r="P90" s="89"/>
      <c r="R90" s="90">
        <f t="shared" ref="R90:AD90" si="69">$C$1</f>
        <v>4144</v>
      </c>
      <c r="S90" s="90">
        <f t="shared" si="69"/>
        <v>4144</v>
      </c>
      <c r="T90" s="90">
        <f t="shared" si="69"/>
        <v>4144</v>
      </c>
      <c r="U90" s="90">
        <f t="shared" si="69"/>
        <v>4144</v>
      </c>
      <c r="V90" s="90">
        <f t="shared" si="69"/>
        <v>4144</v>
      </c>
      <c r="W90" s="90">
        <f t="shared" si="69"/>
        <v>4144</v>
      </c>
      <c r="X90" s="90">
        <f t="shared" si="69"/>
        <v>4144</v>
      </c>
      <c r="Y90" s="90">
        <f t="shared" si="69"/>
        <v>4144</v>
      </c>
      <c r="Z90" s="90">
        <f t="shared" si="69"/>
        <v>4144</v>
      </c>
      <c r="AA90" s="90">
        <f t="shared" si="69"/>
        <v>4144</v>
      </c>
      <c r="AB90" s="90">
        <f t="shared" si="69"/>
        <v>4144</v>
      </c>
      <c r="AC90" s="90">
        <f t="shared" si="69"/>
        <v>4144</v>
      </c>
      <c r="AD90" s="90">
        <f t="shared" si="69"/>
        <v>4144</v>
      </c>
      <c r="AE90" s="89"/>
      <c r="AG90" s="90">
        <f t="shared" ref="AG90:AS90" si="70">$C$1</f>
        <v>4144</v>
      </c>
      <c r="AH90" s="90">
        <f t="shared" si="70"/>
        <v>4144</v>
      </c>
      <c r="AI90" s="90">
        <f t="shared" si="70"/>
        <v>4144</v>
      </c>
      <c r="AJ90" s="90">
        <f t="shared" si="70"/>
        <v>4144</v>
      </c>
      <c r="AK90" s="90">
        <f t="shared" si="70"/>
        <v>4144</v>
      </c>
      <c r="AL90" s="90">
        <f t="shared" si="70"/>
        <v>4144</v>
      </c>
      <c r="AM90" s="90">
        <f t="shared" si="70"/>
        <v>4144</v>
      </c>
      <c r="AN90" s="90">
        <f t="shared" si="70"/>
        <v>4144</v>
      </c>
      <c r="AO90" s="90">
        <f t="shared" si="70"/>
        <v>4144</v>
      </c>
      <c r="AP90" s="90">
        <f t="shared" si="70"/>
        <v>4144</v>
      </c>
      <c r="AQ90" s="90">
        <f t="shared" si="70"/>
        <v>4144</v>
      </c>
      <c r="AR90" s="90">
        <f t="shared" si="70"/>
        <v>4144</v>
      </c>
      <c r="AS90" s="90">
        <f t="shared" si="70"/>
        <v>4144</v>
      </c>
      <c r="AT90" s="89"/>
    </row>
    <row r="91" spans="1:46" ht="15.6" thickBot="1" x14ac:dyDescent="0.3">
      <c r="A91" s="15" t="s">
        <v>101</v>
      </c>
      <c r="C91" s="91">
        <f>C90+C88</f>
        <v>6269.7</v>
      </c>
      <c r="D91" s="91">
        <f t="shared" ref="D91:O91" si="71">D90+D88</f>
        <v>7876.7</v>
      </c>
      <c r="E91" s="91">
        <f t="shared" si="71"/>
        <v>8165.98</v>
      </c>
      <c r="F91" s="91">
        <f t="shared" si="71"/>
        <v>8371.5</v>
      </c>
      <c r="G91" s="91">
        <f t="shared" si="71"/>
        <v>8590.58</v>
      </c>
      <c r="H91" s="91">
        <f t="shared" si="71"/>
        <v>6539.65</v>
      </c>
      <c r="I91" s="91">
        <f t="shared" si="71"/>
        <v>6846.22</v>
      </c>
      <c r="J91" s="91">
        <f t="shared" si="71"/>
        <v>7006.6100000000006</v>
      </c>
      <c r="K91" s="91">
        <f t="shared" si="71"/>
        <v>6963.18</v>
      </c>
      <c r="L91" s="91">
        <f t="shared" si="71"/>
        <v>6915.75</v>
      </c>
      <c r="M91" s="91">
        <f t="shared" si="71"/>
        <v>6933.02</v>
      </c>
      <c r="N91" s="91">
        <f t="shared" ref="N91" si="72">N90+N88</f>
        <v>6629.4500000000007</v>
      </c>
      <c r="O91" s="91">
        <f t="shared" si="71"/>
        <v>6710.02</v>
      </c>
      <c r="R91" s="91">
        <f>R90+R88</f>
        <v>6710.02</v>
      </c>
      <c r="S91" s="91">
        <f t="shared" ref="S91:AD91" si="73">S90+S88</f>
        <v>6907.7100000000009</v>
      </c>
      <c r="T91" s="91">
        <f t="shared" si="73"/>
        <v>6799.2800000000007</v>
      </c>
      <c r="U91" s="91">
        <f t="shared" si="73"/>
        <v>7897.7100000000009</v>
      </c>
      <c r="V91" s="91">
        <f t="shared" si="73"/>
        <v>7750.9700000000012</v>
      </c>
      <c r="W91" s="91">
        <f t="shared" si="73"/>
        <v>7515.0700000000015</v>
      </c>
      <c r="X91" s="91">
        <f t="shared" si="73"/>
        <v>7553.6500000000015</v>
      </c>
      <c r="Y91" s="91">
        <f t="shared" si="73"/>
        <v>8146.5000000000018</v>
      </c>
      <c r="Z91" s="91">
        <f t="shared" si="73"/>
        <v>6404.6700000000019</v>
      </c>
      <c r="AA91" s="91">
        <f t="shared" si="73"/>
        <v>6570.6700000000019</v>
      </c>
      <c r="AB91" s="91">
        <f t="shared" si="73"/>
        <v>6712.2200000000021</v>
      </c>
      <c r="AC91" s="91">
        <f t="shared" si="73"/>
        <v>6527.0700000000015</v>
      </c>
      <c r="AD91" s="91">
        <f t="shared" si="73"/>
        <v>6694.8300000000017</v>
      </c>
      <c r="AG91" s="91">
        <f>AG90+AG88</f>
        <v>6694.8300000000017</v>
      </c>
      <c r="AH91" s="91">
        <f t="shared" ref="AH91:AS91" si="74">AH90+AH88</f>
        <v>7181.8700000000026</v>
      </c>
      <c r="AI91" s="91">
        <f t="shared" si="74"/>
        <v>5860.8700000000026</v>
      </c>
      <c r="AJ91" s="91">
        <f t="shared" si="74"/>
        <v>7261.0700000000024</v>
      </c>
      <c r="AK91" s="91">
        <f t="shared" si="74"/>
        <v>7261.0700000000024</v>
      </c>
      <c r="AL91" s="91">
        <f t="shared" si="74"/>
        <v>7261.0700000000024</v>
      </c>
      <c r="AM91" s="91">
        <f t="shared" si="74"/>
        <v>7261.0700000000024</v>
      </c>
      <c r="AN91" s="91">
        <f t="shared" si="74"/>
        <v>7261.0700000000024</v>
      </c>
      <c r="AO91" s="91">
        <f t="shared" si="74"/>
        <v>7261.0700000000024</v>
      </c>
      <c r="AP91" s="91">
        <f t="shared" si="74"/>
        <v>7261.0700000000024</v>
      </c>
      <c r="AQ91" s="91">
        <f t="shared" si="74"/>
        <v>7261.0700000000024</v>
      </c>
      <c r="AR91" s="91">
        <f t="shared" si="74"/>
        <v>7261.0700000000024</v>
      </c>
      <c r="AS91" s="91">
        <f t="shared" si="74"/>
        <v>7261.0700000000024</v>
      </c>
    </row>
    <row r="92" spans="1:46" ht="15.6" thickTop="1" x14ac:dyDescent="0.25">
      <c r="S92" s="89"/>
      <c r="X92" s="89"/>
      <c r="AH92" s="89"/>
      <c r="AM92" s="89"/>
    </row>
    <row r="93" spans="1:46" x14ac:dyDescent="0.25">
      <c r="E93" s="89"/>
      <c r="T93" s="89"/>
      <c r="AI93" s="89"/>
    </row>
    <row r="95" spans="1:46" x14ac:dyDescent="0.25">
      <c r="R95" s="89"/>
      <c r="AG95" s="89"/>
    </row>
  </sheetData>
  <autoFilter ref="A3:P83" xr:uid="{86F2ADDA-846F-4FEB-88FF-5F8AE942AEF4}"/>
  <mergeCells count="2">
    <mergeCell ref="A88:B88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AI21" sqref="AI21"/>
    </sheetView>
  </sheetViews>
  <sheetFormatPr defaultColWidth="8.88671875" defaultRowHeight="15" x14ac:dyDescent="0.25"/>
  <cols>
    <col min="1" max="1" width="40.88671875" style="15" customWidth="1"/>
    <col min="2" max="14" width="12.5546875" style="3" hidden="1" customWidth="1"/>
    <col min="15" max="15" width="14.109375" style="3" hidden="1" customWidth="1"/>
    <col min="16" max="16" width="2.6640625" style="3" hidden="1" customWidth="1"/>
    <col min="17" max="29" width="12.5546875" style="3" hidden="1" customWidth="1"/>
    <col min="30" max="30" width="14.109375" style="3" hidden="1" customWidth="1"/>
    <col min="31" max="31" width="2.6640625" style="3" customWidth="1"/>
    <col min="32" max="32" width="12.5546875" style="3" hidden="1" customWidth="1"/>
    <col min="33" max="44" width="12.5546875" style="3" customWidth="1"/>
    <col min="45" max="45" width="14.109375" style="3" customWidth="1"/>
    <col min="46" max="16384" width="8.88671875" style="3"/>
  </cols>
  <sheetData>
    <row r="1" spans="1:45" ht="17.399999999999999" x14ac:dyDescent="0.3">
      <c r="A1" s="3"/>
      <c r="B1" s="20"/>
      <c r="C1" s="4"/>
      <c r="D1" s="21" t="s">
        <v>93</v>
      </c>
      <c r="E1" s="63"/>
      <c r="F1" s="21"/>
      <c r="Q1" s="20"/>
      <c r="R1" s="4"/>
      <c r="S1" s="21" t="s">
        <v>116</v>
      </c>
      <c r="T1" s="63"/>
      <c r="U1" s="21"/>
      <c r="AF1" s="20"/>
      <c r="AG1" s="4"/>
      <c r="AH1" s="21" t="s">
        <v>131</v>
      </c>
      <c r="AI1" s="63"/>
      <c r="AJ1" s="21"/>
    </row>
    <row r="2" spans="1:45" ht="18" customHeight="1" thickBot="1" x14ac:dyDescent="0.35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5">
      <c r="A3" s="13" t="s">
        <v>52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5" t="s">
        <v>11</v>
      </c>
      <c r="R3" s="93" t="s">
        <v>0</v>
      </c>
      <c r="S3" s="93" t="s">
        <v>1</v>
      </c>
      <c r="T3" s="93" t="s">
        <v>2</v>
      </c>
      <c r="U3" s="93" t="s">
        <v>3</v>
      </c>
      <c r="V3" s="93" t="s">
        <v>4</v>
      </c>
      <c r="W3" s="93" t="s">
        <v>5</v>
      </c>
      <c r="X3" s="93" t="s">
        <v>6</v>
      </c>
      <c r="Y3" s="93" t="s">
        <v>7</v>
      </c>
      <c r="Z3" s="93" t="s">
        <v>8</v>
      </c>
      <c r="AA3" s="93" t="s">
        <v>9</v>
      </c>
      <c r="AB3" s="93" t="s">
        <v>10</v>
      </c>
      <c r="AC3" s="93" t="s">
        <v>11</v>
      </c>
      <c r="AD3" s="6" t="s">
        <v>12</v>
      </c>
      <c r="AF3" s="95" t="s">
        <v>11</v>
      </c>
      <c r="AG3" s="106" t="s">
        <v>0</v>
      </c>
      <c r="AH3" s="106" t="s">
        <v>1</v>
      </c>
      <c r="AI3" s="106" t="s">
        <v>2</v>
      </c>
      <c r="AJ3" s="106" t="s">
        <v>3</v>
      </c>
      <c r="AK3" s="106" t="s">
        <v>4</v>
      </c>
      <c r="AL3" s="106" t="s">
        <v>5</v>
      </c>
      <c r="AM3" s="106" t="s">
        <v>6</v>
      </c>
      <c r="AN3" s="106" t="s">
        <v>7</v>
      </c>
      <c r="AO3" s="106" t="s">
        <v>8</v>
      </c>
      <c r="AP3" s="106" t="s">
        <v>9</v>
      </c>
      <c r="AQ3" s="106" t="s">
        <v>10</v>
      </c>
      <c r="AR3" s="106" t="s">
        <v>11</v>
      </c>
      <c r="AS3" s="6" t="s">
        <v>12</v>
      </c>
    </row>
    <row r="4" spans="1:45" x14ac:dyDescent="0.25">
      <c r="A4" s="15" t="s">
        <v>126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6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6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5">
      <c r="A5" s="15" t="s">
        <v>83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6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6">
        <f t="shared" ref="AF5:AF14" si="1">AC5</f>
        <v>3.74</v>
      </c>
      <c r="AG5" s="7">
        <v>1479.94</v>
      </c>
      <c r="AH5" s="7">
        <v>346.9</v>
      </c>
      <c r="AI5" s="7">
        <v>824.05</v>
      </c>
      <c r="AJ5" s="7"/>
      <c r="AK5" s="7"/>
      <c r="AL5" s="7"/>
      <c r="AM5" s="7"/>
      <c r="AN5" s="7"/>
      <c r="AO5" s="7"/>
      <c r="AP5" s="7"/>
      <c r="AQ5" s="7"/>
      <c r="AR5" s="7"/>
      <c r="AS5" s="9">
        <f>SUM(AG5:AR5)</f>
        <v>2650.8900000000003</v>
      </c>
    </row>
    <row r="6" spans="1:45" x14ac:dyDescent="0.25">
      <c r="A6" s="15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6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5">
      <c r="A7" s="15" t="s">
        <v>60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6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5">
      <c r="A8" s="15" t="s">
        <v>59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6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5">
      <c r="A9" s="15" t="s">
        <v>62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6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5">
      <c r="A10" s="46" t="s">
        <v>64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6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5">
      <c r="A11" s="15" t="s">
        <v>65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6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5">
      <c r="A12" s="15" t="s">
        <v>107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6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6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5">
      <c r="A13" s="15" t="s">
        <v>98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6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6">
        <f t="shared" si="1"/>
        <v>236</v>
      </c>
      <c r="AG13" s="7">
        <v>128</v>
      </c>
      <c r="AH13" s="7">
        <v>227</v>
      </c>
      <c r="AI13" s="7">
        <v>152</v>
      </c>
      <c r="AJ13" s="7"/>
      <c r="AK13" s="7"/>
      <c r="AL13" s="7"/>
      <c r="AM13" s="7"/>
      <c r="AN13" s="7"/>
      <c r="AO13" s="7"/>
      <c r="AP13" s="7"/>
      <c r="AQ13" s="7"/>
      <c r="AR13" s="7"/>
      <c r="AS13" s="9">
        <f t="shared" si="3"/>
        <v>507</v>
      </c>
    </row>
    <row r="14" spans="1:45" ht="15.6" thickBot="1" x14ac:dyDescent="0.3">
      <c r="A14" s="15" t="s">
        <v>96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6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6">
        <f t="shared" si="1"/>
        <v>101</v>
      </c>
      <c r="AG14" s="7">
        <v>78</v>
      </c>
      <c r="AH14" s="7">
        <v>25</v>
      </c>
      <c r="AI14" s="7">
        <v>108</v>
      </c>
      <c r="AJ14" s="7"/>
      <c r="AK14" s="7"/>
      <c r="AL14" s="7"/>
      <c r="AM14" s="7"/>
      <c r="AN14" s="7"/>
      <c r="AO14" s="7"/>
      <c r="AP14" s="7"/>
      <c r="AQ14" s="7"/>
      <c r="AR14" s="7"/>
      <c r="AS14" s="9">
        <f t="shared" si="3"/>
        <v>211</v>
      </c>
    </row>
    <row r="15" spans="1:45" ht="16.2" thickBot="1" x14ac:dyDescent="0.35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7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7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0</v>
      </c>
      <c r="AK15" s="17">
        <f t="shared" si="8"/>
        <v>0</v>
      </c>
      <c r="AL15" s="17">
        <f t="shared" si="8"/>
        <v>0</v>
      </c>
      <c r="AM15" s="17">
        <f t="shared" si="8"/>
        <v>0</v>
      </c>
      <c r="AN15" s="17">
        <f>SUM(AN4:AN14)</f>
        <v>0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3371.8900000000003</v>
      </c>
    </row>
    <row r="16" spans="1:45" ht="15.6" thickBot="1" x14ac:dyDescent="0.3">
      <c r="Q16" s="98"/>
      <c r="AF16" s="98"/>
    </row>
    <row r="17" spans="1:45" ht="15.75" customHeight="1" thickBot="1" x14ac:dyDescent="0.35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5" t="s">
        <v>11</v>
      </c>
      <c r="R17" s="93" t="s">
        <v>0</v>
      </c>
      <c r="S17" s="93" t="s">
        <v>1</v>
      </c>
      <c r="T17" s="93" t="s">
        <v>2</v>
      </c>
      <c r="U17" s="93" t="s">
        <v>3</v>
      </c>
      <c r="V17" s="93" t="s">
        <v>4</v>
      </c>
      <c r="W17" s="93" t="s">
        <v>5</v>
      </c>
      <c r="X17" s="93" t="s">
        <v>6</v>
      </c>
      <c r="Y17" s="93" t="s">
        <v>7</v>
      </c>
      <c r="Z17" s="93" t="s">
        <v>8</v>
      </c>
      <c r="AA17" s="93" t="s">
        <v>9</v>
      </c>
      <c r="AB17" s="93" t="s">
        <v>10</v>
      </c>
      <c r="AC17" s="106" t="s">
        <v>11</v>
      </c>
      <c r="AD17" s="6" t="s">
        <v>12</v>
      </c>
      <c r="AF17" s="95" t="s">
        <v>11</v>
      </c>
      <c r="AG17" s="106" t="s">
        <v>0</v>
      </c>
      <c r="AH17" s="106" t="s">
        <v>1</v>
      </c>
      <c r="AI17" s="106" t="s">
        <v>2</v>
      </c>
      <c r="AJ17" s="106" t="s">
        <v>3</v>
      </c>
      <c r="AK17" s="106" t="s">
        <v>4</v>
      </c>
      <c r="AL17" s="106" t="s">
        <v>5</v>
      </c>
      <c r="AM17" s="106" t="s">
        <v>6</v>
      </c>
      <c r="AN17" s="106" t="s">
        <v>7</v>
      </c>
      <c r="AO17" s="106" t="s">
        <v>8</v>
      </c>
      <c r="AP17" s="106" t="s">
        <v>9</v>
      </c>
      <c r="AQ17" s="106" t="s">
        <v>10</v>
      </c>
      <c r="AR17" s="106" t="s">
        <v>11</v>
      </c>
      <c r="AS17" s="6" t="s">
        <v>12</v>
      </c>
    </row>
    <row r="18" spans="1:45" x14ac:dyDescent="0.25">
      <c r="A18" s="26" t="s">
        <v>103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9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6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5">
      <c r="A19" s="27" t="s">
        <v>108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6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6">
        <f t="shared" si="11"/>
        <v>164.14</v>
      </c>
      <c r="AG19" s="8"/>
      <c r="AH19" s="7"/>
      <c r="AI19" s="7">
        <v>189.53</v>
      </c>
      <c r="AJ19" s="7"/>
      <c r="AK19" s="7"/>
      <c r="AL19" s="7"/>
      <c r="AM19" s="7"/>
      <c r="AN19" s="7"/>
      <c r="AO19" s="7"/>
      <c r="AP19" s="7"/>
      <c r="AQ19" s="7"/>
      <c r="AR19" s="7"/>
      <c r="AS19" s="16">
        <f t="shared" si="12"/>
        <v>189.53</v>
      </c>
    </row>
    <row r="20" spans="1:45" x14ac:dyDescent="0.25">
      <c r="A20" s="27" t="s">
        <v>118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6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6">
        <f t="shared" si="11"/>
        <v>10.65</v>
      </c>
      <c r="AG20" s="7">
        <v>344.25</v>
      </c>
      <c r="AH20" s="7">
        <v>497</v>
      </c>
      <c r="AI20" s="7">
        <v>2521.44</v>
      </c>
      <c r="AJ20" s="7"/>
      <c r="AK20" s="7"/>
      <c r="AL20" s="7"/>
      <c r="AM20" s="7"/>
      <c r="AN20" s="7"/>
      <c r="AO20" s="7"/>
      <c r="AP20" s="7"/>
      <c r="AQ20" s="7"/>
      <c r="AR20" s="7"/>
      <c r="AS20" s="16">
        <f t="shared" si="12"/>
        <v>3362.69</v>
      </c>
    </row>
    <row r="21" spans="1:45" x14ac:dyDescent="0.25">
      <c r="A21" s="3" t="s">
        <v>79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6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6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5">
      <c r="A22" s="15" t="s">
        <v>109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6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5">
      <c r="A23" s="27" t="s">
        <v>81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6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6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5">
      <c r="A24" s="27" t="s">
        <v>90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6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6">
        <f t="shared" si="11"/>
        <v>51.91</v>
      </c>
      <c r="AG24" s="8">
        <v>15.86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6">
        <f t="shared" si="12"/>
        <v>15.86</v>
      </c>
    </row>
    <row r="25" spans="1:45" x14ac:dyDescent="0.25">
      <c r="A25" s="27" t="s">
        <v>91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6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6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5">
      <c r="A26" s="27" t="s">
        <v>111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6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6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5">
      <c r="A27" s="27" t="s">
        <v>92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6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6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5">
      <c r="A28" s="27" t="s">
        <v>94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6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5">
      <c r="A29" s="27" t="s">
        <v>95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6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6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3">
      <c r="A30" s="27" t="s">
        <v>96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100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6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2" thickBot="1" x14ac:dyDescent="0.35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101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101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0</v>
      </c>
      <c r="AK31" s="31">
        <f t="shared" si="17"/>
        <v>0</v>
      </c>
      <c r="AL31" s="31">
        <f t="shared" si="17"/>
        <v>0</v>
      </c>
      <c r="AM31" s="31">
        <f t="shared" si="17"/>
        <v>0</v>
      </c>
      <c r="AN31" s="31">
        <f t="shared" si="17"/>
        <v>0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3782.4500000000003</v>
      </c>
    </row>
    <row r="32" spans="1:45" ht="15.75" customHeight="1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10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117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3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103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4042.1200000000008</v>
      </c>
      <c r="AL33" s="18">
        <f t="shared" ref="AL33" si="29">AK36</f>
        <v>4042.1200000000008</v>
      </c>
      <c r="AM33" s="18">
        <f t="shared" ref="AM33" si="30">AL36</f>
        <v>4042.1200000000008</v>
      </c>
      <c r="AN33" s="18">
        <f t="shared" ref="AN33" si="31">AM36</f>
        <v>4042.1200000000008</v>
      </c>
      <c r="AO33" s="18">
        <f t="shared" ref="AO33" si="32">AN36</f>
        <v>4042.1200000000008</v>
      </c>
      <c r="AP33" s="18">
        <f>AO36</f>
        <v>4042.1200000000008</v>
      </c>
      <c r="AQ33" s="18">
        <f>AP36</f>
        <v>4042.1200000000008</v>
      </c>
      <c r="AR33" s="19">
        <f>AQ36</f>
        <v>4042.1200000000008</v>
      </c>
    </row>
    <row r="34" spans="1:45" x14ac:dyDescent="0.25">
      <c r="A34" s="27" t="s">
        <v>46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100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100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0</v>
      </c>
      <c r="AK34" s="2">
        <f t="shared" si="36"/>
        <v>0</v>
      </c>
      <c r="AL34" s="2">
        <f t="shared" si="36"/>
        <v>0</v>
      </c>
      <c r="AM34" s="2">
        <f t="shared" si="36"/>
        <v>0</v>
      </c>
      <c r="AN34" s="2">
        <f t="shared" si="36"/>
        <v>0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5">
      <c r="A35" s="29" t="s">
        <v>45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104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104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0</v>
      </c>
      <c r="AK35" s="22">
        <f t="shared" si="40"/>
        <v>0</v>
      </c>
      <c r="AL35" s="22">
        <f t="shared" si="40"/>
        <v>0</v>
      </c>
      <c r="AM35" s="22">
        <f t="shared" si="40"/>
        <v>0</v>
      </c>
      <c r="AN35" s="22">
        <f t="shared" si="40"/>
        <v>0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6.8" thickTop="1" thickBot="1" x14ac:dyDescent="0.35">
      <c r="A36" s="32" t="s">
        <v>48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105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105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4042.1200000000008</v>
      </c>
      <c r="AK36" s="10">
        <f t="shared" si="44"/>
        <v>4042.1200000000008</v>
      </c>
      <c r="AL36" s="10">
        <f t="shared" si="44"/>
        <v>4042.1200000000008</v>
      </c>
      <c r="AM36" s="10">
        <f t="shared" si="44"/>
        <v>4042.1200000000008</v>
      </c>
      <c r="AN36" s="10">
        <f t="shared" si="44"/>
        <v>4042.1200000000008</v>
      </c>
      <c r="AO36" s="10">
        <f t="shared" si="44"/>
        <v>4042.1200000000008</v>
      </c>
      <c r="AP36" s="10">
        <f t="shared" si="44"/>
        <v>4042.1200000000008</v>
      </c>
      <c r="AQ36" s="10">
        <f t="shared" si="44"/>
        <v>4042.1200000000008</v>
      </c>
      <c r="AR36" s="11">
        <f t="shared" si="44"/>
        <v>4042.1200000000008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8671875" defaultRowHeight="15" x14ac:dyDescent="0.25"/>
  <cols>
    <col min="1" max="1" width="16.5546875" style="15" customWidth="1"/>
    <col min="2" max="2" width="15.88671875" style="3" customWidth="1"/>
    <col min="3" max="3" width="12.5546875" style="3" customWidth="1"/>
    <col min="4" max="4" width="15.44140625" style="3" customWidth="1"/>
    <col min="5" max="16384" width="8.88671875" style="3"/>
  </cols>
  <sheetData>
    <row r="1" spans="1:11" ht="36" customHeight="1" x14ac:dyDescent="0.3">
      <c r="A1" s="115" t="s">
        <v>104</v>
      </c>
      <c r="B1" s="116"/>
      <c r="C1" s="117"/>
      <c r="D1" s="71"/>
      <c r="E1" s="71"/>
    </row>
    <row r="2" spans="1:11" ht="15.75" customHeight="1" x14ac:dyDescent="0.3">
      <c r="A2" s="72" t="s">
        <v>86</v>
      </c>
      <c r="B2" s="73"/>
      <c r="C2" s="74"/>
    </row>
    <row r="3" spans="1:11" x14ac:dyDescent="0.25">
      <c r="A3" s="75">
        <v>164</v>
      </c>
      <c r="B3" s="77"/>
      <c r="C3" s="76">
        <v>207.67</v>
      </c>
    </row>
    <row r="4" spans="1:11" customFormat="1" x14ac:dyDescent="0.25">
      <c r="A4" s="75">
        <v>305</v>
      </c>
      <c r="B4" s="77"/>
      <c r="C4" s="76">
        <v>240</v>
      </c>
    </row>
    <row r="5" spans="1:11" x14ac:dyDescent="0.25">
      <c r="A5" s="75">
        <v>383</v>
      </c>
      <c r="B5" s="77"/>
      <c r="C5" s="76">
        <v>100</v>
      </c>
    </row>
    <row r="6" spans="1:11" x14ac:dyDescent="0.25">
      <c r="A6" s="75">
        <v>689</v>
      </c>
      <c r="B6" s="77"/>
      <c r="C6" s="76">
        <v>20</v>
      </c>
    </row>
    <row r="7" spans="1:11" x14ac:dyDescent="0.25">
      <c r="A7" s="75">
        <v>1103</v>
      </c>
      <c r="B7" s="77"/>
      <c r="C7" s="76">
        <v>49.27</v>
      </c>
    </row>
    <row r="8" spans="1:11" ht="15.6" x14ac:dyDescent="0.3">
      <c r="A8" s="83" t="s">
        <v>85</v>
      </c>
      <c r="B8" s="84"/>
      <c r="C8" s="78">
        <f>SUM(C3:C7)</f>
        <v>616.93999999999994</v>
      </c>
    </row>
    <row r="10" spans="1:11" ht="34.5" customHeight="1" x14ac:dyDescent="0.3">
      <c r="A10" s="115" t="s">
        <v>87</v>
      </c>
      <c r="B10" s="116"/>
      <c r="C10" s="117"/>
    </row>
    <row r="11" spans="1:11" x14ac:dyDescent="0.25">
      <c r="A11" s="79" t="s">
        <v>63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79" t="s">
        <v>66</v>
      </c>
      <c r="B12" s="77"/>
      <c r="C12" s="82">
        <v>140</v>
      </c>
    </row>
    <row r="13" spans="1:11" x14ac:dyDescent="0.25">
      <c r="A13" s="79" t="s">
        <v>41</v>
      </c>
      <c r="B13" s="77"/>
      <c r="C13" s="82">
        <v>51.62</v>
      </c>
    </row>
    <row r="14" spans="1:11" x14ac:dyDescent="0.25">
      <c r="A14" s="79" t="s">
        <v>82</v>
      </c>
      <c r="B14" s="77"/>
      <c r="C14" s="82">
        <v>11.85</v>
      </c>
    </row>
    <row r="15" spans="1:11" ht="30" customHeight="1" x14ac:dyDescent="0.25">
      <c r="A15" s="113" t="s">
        <v>75</v>
      </c>
      <c r="B15" s="114"/>
      <c r="C15" s="82">
        <v>310.70999999999998</v>
      </c>
    </row>
    <row r="16" spans="1:11" ht="15.6" x14ac:dyDescent="0.3">
      <c r="A16" s="83" t="s">
        <v>85</v>
      </c>
      <c r="B16" s="81"/>
      <c r="C16" s="78">
        <f>SUM(C11:C15)</f>
        <v>1264.18</v>
      </c>
    </row>
    <row r="17" spans="1:11" ht="15.6" x14ac:dyDescent="0.3">
      <c r="A17" s="85"/>
      <c r="B17" s="86"/>
      <c r="C17" s="87"/>
    </row>
    <row r="19" spans="1:11" ht="36" customHeight="1" x14ac:dyDescent="0.3">
      <c r="A19" s="115" t="s">
        <v>88</v>
      </c>
      <c r="B19" s="116"/>
      <c r="C19" s="117"/>
      <c r="D19" s="71"/>
      <c r="E19" s="71"/>
    </row>
    <row r="20" spans="1:11" ht="15.75" customHeight="1" x14ac:dyDescent="0.3">
      <c r="A20" s="72" t="s">
        <v>86</v>
      </c>
      <c r="B20" s="73"/>
      <c r="C20" s="74"/>
    </row>
    <row r="21" spans="1:11" x14ac:dyDescent="0.25">
      <c r="A21" s="75">
        <v>194</v>
      </c>
      <c r="B21" s="77"/>
      <c r="C21" s="76">
        <v>70</v>
      </c>
    </row>
    <row r="22" spans="1:11" customFormat="1" x14ac:dyDescent="0.25">
      <c r="A22" s="75">
        <v>393</v>
      </c>
      <c r="B22" s="77"/>
      <c r="C22" s="76">
        <v>76.87</v>
      </c>
    </row>
    <row r="23" spans="1:11" x14ac:dyDescent="0.25">
      <c r="A23" s="75">
        <v>632</v>
      </c>
      <c r="B23" s="77"/>
      <c r="C23" s="76">
        <v>170.5</v>
      </c>
    </row>
    <row r="24" spans="1:11" x14ac:dyDescent="0.25">
      <c r="A24" s="75"/>
      <c r="B24" s="77"/>
      <c r="C24" s="76">
        <v>0</v>
      </c>
    </row>
    <row r="25" spans="1:11" x14ac:dyDescent="0.25">
      <c r="A25" s="75"/>
      <c r="B25" s="77"/>
      <c r="C25" s="76">
        <v>0</v>
      </c>
    </row>
    <row r="26" spans="1:11" ht="15.6" x14ac:dyDescent="0.3">
      <c r="A26" s="83" t="s">
        <v>85</v>
      </c>
      <c r="B26" s="84"/>
      <c r="C26" s="78">
        <f>SUM(C21:C25)</f>
        <v>317.37</v>
      </c>
    </row>
    <row r="28" spans="1:11" ht="34.5" customHeight="1" x14ac:dyDescent="0.3">
      <c r="A28" s="115" t="s">
        <v>89</v>
      </c>
      <c r="B28" s="116"/>
      <c r="C28" s="117"/>
    </row>
    <row r="29" spans="1:11" x14ac:dyDescent="0.25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79" t="s">
        <v>66</v>
      </c>
      <c r="B30" s="77"/>
      <c r="C30" s="82">
        <v>140</v>
      </c>
    </row>
    <row r="31" spans="1:11" x14ac:dyDescent="0.25">
      <c r="A31" s="79" t="s">
        <v>41</v>
      </c>
      <c r="B31" s="77"/>
      <c r="C31" s="82">
        <v>51.62</v>
      </c>
    </row>
    <row r="32" spans="1:11" x14ac:dyDescent="0.25">
      <c r="A32" s="79" t="s">
        <v>82</v>
      </c>
      <c r="B32" s="77"/>
      <c r="C32" s="82">
        <v>11.85</v>
      </c>
    </row>
    <row r="33" spans="1:3" ht="30" customHeight="1" x14ac:dyDescent="0.25">
      <c r="A33" s="113" t="s">
        <v>75</v>
      </c>
      <c r="B33" s="114"/>
      <c r="C33" s="82">
        <v>0</v>
      </c>
    </row>
    <row r="34" spans="1:3" ht="15.6" x14ac:dyDescent="0.3">
      <c r="A34" s="83" t="s">
        <v>85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2022-04-10T23:10:41Z</dcterms:modified>
</cp:coreProperties>
</file>