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i-CountyIntergroup\2021\"/>
    </mc:Choice>
  </mc:AlternateContent>
  <xr:revisionPtr revIDLastSave="0" documentId="13_ncr:1_{F8066BF1-A484-44C1-B3B8-260A62ADD1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ri-CountySummary" sheetId="6" r:id="rId1"/>
    <sheet name="Tri-CountyIntergroup" sheetId="4" r:id="rId2"/>
    <sheet name="Tri-CountyLiterature" sheetId="5" r:id="rId3"/>
    <sheet name="SobrietySentinalFinancialReport" sheetId="8" state="hidden" r:id="rId4"/>
  </sheets>
  <definedNames>
    <definedName name="_xlnm._FilterDatabase" localSheetId="1" hidden="1">'Tri-CountyIntergroup'!$A$3:$P$75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5" i="4" l="1"/>
  <c r="Y15" i="5"/>
  <c r="AE73" i="4"/>
  <c r="R73" i="4"/>
  <c r="P73" i="4"/>
  <c r="AE42" i="4"/>
  <c r="R42" i="4"/>
  <c r="P42" i="4"/>
  <c r="AE67" i="4"/>
  <c r="R67" i="4"/>
  <c r="R20" i="4"/>
  <c r="R8" i="4"/>
  <c r="AE8" i="4"/>
  <c r="AE20" i="4"/>
  <c r="AE63" i="4"/>
  <c r="R63" i="4"/>
  <c r="P63" i="4"/>
  <c r="AD30" i="5" l="1"/>
  <c r="AD29" i="5"/>
  <c r="AD28" i="5"/>
  <c r="AD27" i="5"/>
  <c r="AD26" i="5"/>
  <c r="AD25" i="5"/>
  <c r="AD24" i="5"/>
  <c r="AD23" i="5"/>
  <c r="AD22" i="5"/>
  <c r="AD21" i="5"/>
  <c r="AD20" i="5"/>
  <c r="AD19" i="5"/>
  <c r="AD18" i="5"/>
  <c r="AD6" i="5"/>
  <c r="AD7" i="5"/>
  <c r="AD8" i="5"/>
  <c r="AD9" i="5"/>
  <c r="AD10" i="5"/>
  <c r="AD11" i="5"/>
  <c r="AD12" i="5"/>
  <c r="AD13" i="5"/>
  <c r="AD14" i="5"/>
  <c r="AD5" i="5"/>
  <c r="Q15" i="5"/>
  <c r="Q34" i="5" s="1"/>
  <c r="AC31" i="5"/>
  <c r="AC35" i="5" s="1"/>
  <c r="AB31" i="5"/>
  <c r="AB35" i="5" s="1"/>
  <c r="AA31" i="5"/>
  <c r="AA35" i="5" s="1"/>
  <c r="Z31" i="5"/>
  <c r="Z35" i="5" s="1"/>
  <c r="Y31" i="5"/>
  <c r="Y35" i="5" s="1"/>
  <c r="X31" i="5"/>
  <c r="X35" i="5" s="1"/>
  <c r="W31" i="5"/>
  <c r="W35" i="5" s="1"/>
  <c r="V31" i="5"/>
  <c r="V35" i="5" s="1"/>
  <c r="U31" i="5"/>
  <c r="U35" i="5" s="1"/>
  <c r="T31" i="5"/>
  <c r="T35" i="5" s="1"/>
  <c r="S31" i="5"/>
  <c r="S35" i="5" s="1"/>
  <c r="R31" i="5"/>
  <c r="R35" i="5" s="1"/>
  <c r="Q31" i="5"/>
  <c r="Q35" i="5" s="1"/>
  <c r="AC15" i="5"/>
  <c r="AC34" i="5" s="1"/>
  <c r="AB15" i="5"/>
  <c r="AB34" i="5" s="1"/>
  <c r="AA15" i="5"/>
  <c r="AA34" i="5" s="1"/>
  <c r="Z15" i="5"/>
  <c r="Z34" i="5" s="1"/>
  <c r="Y34" i="5"/>
  <c r="X15" i="5"/>
  <c r="X34" i="5" s="1"/>
  <c r="W15" i="5"/>
  <c r="W34" i="5" s="1"/>
  <c r="V15" i="5"/>
  <c r="V34" i="5" s="1"/>
  <c r="U15" i="5"/>
  <c r="U34" i="5" s="1"/>
  <c r="T15" i="5"/>
  <c r="T34" i="5" s="1"/>
  <c r="S15" i="5"/>
  <c r="S34" i="5" s="1"/>
  <c r="R15" i="5"/>
  <c r="R34" i="5" s="1"/>
  <c r="AD15" i="5" l="1"/>
  <c r="AD31" i="5"/>
  <c r="F12" i="6" s="1"/>
  <c r="F11" i="6"/>
  <c r="R74" i="4"/>
  <c r="R72" i="4"/>
  <c r="R71" i="4"/>
  <c r="R70" i="4"/>
  <c r="R69" i="4"/>
  <c r="R68" i="4"/>
  <c r="R66" i="4"/>
  <c r="R65" i="4"/>
  <c r="R64" i="4"/>
  <c r="R62" i="4"/>
  <c r="R61" i="4"/>
  <c r="R60" i="4"/>
  <c r="R59" i="4"/>
  <c r="R58" i="4"/>
  <c r="R57" i="4"/>
  <c r="R5" i="4"/>
  <c r="R6" i="4"/>
  <c r="R7" i="4"/>
  <c r="R9" i="4"/>
  <c r="R10" i="4"/>
  <c r="R11" i="4"/>
  <c r="R12" i="4"/>
  <c r="R13" i="4"/>
  <c r="R14" i="4"/>
  <c r="R15" i="4"/>
  <c r="R16" i="4"/>
  <c r="R17" i="4"/>
  <c r="R18" i="4"/>
  <c r="R19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3" i="4"/>
  <c r="R44" i="4"/>
  <c r="R45" i="4"/>
  <c r="R46" i="4"/>
  <c r="R47" i="4"/>
  <c r="R48" i="4"/>
  <c r="R49" i="4"/>
  <c r="R50" i="4"/>
  <c r="R51" i="4"/>
  <c r="R52" i="4"/>
  <c r="R4" i="4"/>
  <c r="AD82" i="4"/>
  <c r="AC82" i="4"/>
  <c r="AB82" i="4"/>
  <c r="AA82" i="4"/>
  <c r="Z82" i="4"/>
  <c r="Y82" i="4"/>
  <c r="X82" i="4"/>
  <c r="W82" i="4"/>
  <c r="V82" i="4"/>
  <c r="U82" i="4"/>
  <c r="T82" i="4"/>
  <c r="S82" i="4"/>
  <c r="R82" i="4"/>
  <c r="AD75" i="4"/>
  <c r="AD79" i="4" s="1"/>
  <c r="AC75" i="4"/>
  <c r="AC79" i="4" s="1"/>
  <c r="AB75" i="4"/>
  <c r="AB79" i="4" s="1"/>
  <c r="AA75" i="4"/>
  <c r="AA79" i="4" s="1"/>
  <c r="Z79" i="4"/>
  <c r="Y75" i="4"/>
  <c r="Y79" i="4" s="1"/>
  <c r="X75" i="4"/>
  <c r="X79" i="4" s="1"/>
  <c r="W75" i="4"/>
  <c r="W79" i="4" s="1"/>
  <c r="V75" i="4"/>
  <c r="V79" i="4" s="1"/>
  <c r="U75" i="4"/>
  <c r="U79" i="4" s="1"/>
  <c r="T75" i="4"/>
  <c r="T79" i="4" s="1"/>
  <c r="S75" i="4"/>
  <c r="S79" i="4" s="1"/>
  <c r="AE74" i="4"/>
  <c r="AE72" i="4"/>
  <c r="AE71" i="4"/>
  <c r="AE70" i="4"/>
  <c r="AE69" i="4"/>
  <c r="AE68" i="4"/>
  <c r="AE66" i="4"/>
  <c r="AE65" i="4"/>
  <c r="AE64" i="4"/>
  <c r="AE62" i="4"/>
  <c r="AE61" i="4"/>
  <c r="AE60" i="4"/>
  <c r="AE75" i="4" s="1"/>
  <c r="AE59" i="4"/>
  <c r="AE58" i="4"/>
  <c r="AE57" i="4"/>
  <c r="AD53" i="4"/>
  <c r="AD78" i="4" s="1"/>
  <c r="AC53" i="4"/>
  <c r="AC78" i="4" s="1"/>
  <c r="AB53" i="4"/>
  <c r="AB78" i="4" s="1"/>
  <c r="AA53" i="4"/>
  <c r="AA78" i="4" s="1"/>
  <c r="Z53" i="4"/>
  <c r="Z78" i="4" s="1"/>
  <c r="Y53" i="4"/>
  <c r="Y78" i="4" s="1"/>
  <c r="X53" i="4"/>
  <c r="X78" i="4" s="1"/>
  <c r="W53" i="4"/>
  <c r="W78" i="4" s="1"/>
  <c r="V53" i="4"/>
  <c r="V78" i="4" s="1"/>
  <c r="U53" i="4"/>
  <c r="U78" i="4" s="1"/>
  <c r="T53" i="4"/>
  <c r="T78" i="4" s="1"/>
  <c r="S53" i="4"/>
  <c r="S78" i="4" s="1"/>
  <c r="AE52" i="4"/>
  <c r="AE51" i="4"/>
  <c r="AE50" i="4"/>
  <c r="AE49" i="4"/>
  <c r="AE48" i="4"/>
  <c r="AE47" i="4"/>
  <c r="AE46" i="4"/>
  <c r="AE45" i="4"/>
  <c r="AE44" i="4"/>
  <c r="AE43" i="4"/>
  <c r="AE41" i="4"/>
  <c r="AE40" i="4"/>
  <c r="AE39" i="4"/>
  <c r="AE38" i="4"/>
  <c r="AE37" i="4"/>
  <c r="AE36" i="4"/>
  <c r="AE35" i="4"/>
  <c r="AE34" i="4"/>
  <c r="AE33" i="4"/>
  <c r="AE32" i="4"/>
  <c r="AE31" i="4"/>
  <c r="AE30" i="4"/>
  <c r="AE29" i="4"/>
  <c r="AE28" i="4"/>
  <c r="AE27" i="4"/>
  <c r="AE26" i="4"/>
  <c r="AE25" i="4"/>
  <c r="AE24" i="4"/>
  <c r="AE23" i="4"/>
  <c r="AE22" i="4"/>
  <c r="AE21" i="4"/>
  <c r="AE19" i="4"/>
  <c r="AE18" i="4"/>
  <c r="AE17" i="4"/>
  <c r="AE16" i="4"/>
  <c r="AE15" i="4"/>
  <c r="AE14" i="4"/>
  <c r="AE13" i="4"/>
  <c r="AE12" i="4"/>
  <c r="AE11" i="4"/>
  <c r="AE10" i="4"/>
  <c r="AE9" i="4"/>
  <c r="AE7" i="4"/>
  <c r="AE6" i="4"/>
  <c r="AE5" i="4"/>
  <c r="AE4" i="4"/>
  <c r="O26" i="5"/>
  <c r="P31" i="4"/>
  <c r="P25" i="4"/>
  <c r="P62" i="4"/>
  <c r="P47" i="4"/>
  <c r="R75" i="4" l="1"/>
  <c r="R79" i="4" s="1"/>
  <c r="R53" i="4"/>
  <c r="R78" i="4" s="1"/>
  <c r="F7" i="6"/>
  <c r="AE53" i="4"/>
  <c r="F6" i="6" s="1"/>
  <c r="P10" i="4"/>
  <c r="P11" i="4"/>
  <c r="P12" i="4"/>
  <c r="P13" i="4"/>
  <c r="P14" i="4"/>
  <c r="P15" i="4"/>
  <c r="P16" i="4"/>
  <c r="P17" i="4"/>
  <c r="P18" i="4"/>
  <c r="P19" i="4"/>
  <c r="P21" i="4"/>
  <c r="P22" i="4"/>
  <c r="P23" i="4"/>
  <c r="P24" i="4"/>
  <c r="P26" i="4"/>
  <c r="P27" i="4"/>
  <c r="P28" i="4"/>
  <c r="P29" i="4"/>
  <c r="P30" i="4"/>
  <c r="P32" i="4"/>
  <c r="P33" i="4"/>
  <c r="P34" i="4"/>
  <c r="P35" i="4"/>
  <c r="P36" i="4"/>
  <c r="P37" i="4"/>
  <c r="P38" i="4"/>
  <c r="P39" i="4"/>
  <c r="P40" i="4"/>
  <c r="P41" i="4"/>
  <c r="P43" i="4"/>
  <c r="P44" i="4"/>
  <c r="P45" i="4"/>
  <c r="P46" i="4"/>
  <c r="P48" i="4"/>
  <c r="P49" i="4"/>
  <c r="P50" i="4"/>
  <c r="P51" i="4"/>
  <c r="P52" i="4"/>
  <c r="P9" i="4"/>
  <c r="P61" i="4" l="1"/>
  <c r="P58" i="4"/>
  <c r="C77" i="4" l="1"/>
  <c r="P5" i="4"/>
  <c r="P6" i="4"/>
  <c r="P7" i="4"/>
  <c r="M31" i="5"/>
  <c r="M35" i="5" s="1"/>
  <c r="M15" i="5"/>
  <c r="M34" i="5" s="1"/>
  <c r="N82" i="4"/>
  <c r="N75" i="4"/>
  <c r="N79" i="4" s="1"/>
  <c r="N53" i="4"/>
  <c r="N78" i="4" s="1"/>
  <c r="P74" i="4"/>
  <c r="P72" i="4"/>
  <c r="P71" i="4"/>
  <c r="P70" i="4"/>
  <c r="P69" i="4"/>
  <c r="P68" i="4"/>
  <c r="P66" i="4"/>
  <c r="P65" i="4"/>
  <c r="P64" i="4"/>
  <c r="P60" i="4"/>
  <c r="P59" i="4"/>
  <c r="P57" i="4"/>
  <c r="P4" i="4"/>
  <c r="P53" i="4" l="1"/>
  <c r="O12" i="5"/>
  <c r="D82" i="4" l="1"/>
  <c r="E82" i="4"/>
  <c r="F82" i="4"/>
  <c r="G82" i="4"/>
  <c r="H82" i="4"/>
  <c r="I82" i="4"/>
  <c r="J82" i="4"/>
  <c r="K82" i="4"/>
  <c r="L82" i="4"/>
  <c r="M82" i="4"/>
  <c r="O82" i="4"/>
  <c r="C82" i="4"/>
  <c r="O30" i="5" l="1"/>
  <c r="O29" i="5"/>
  <c r="O28" i="5"/>
  <c r="O27" i="5"/>
  <c r="O25" i="5"/>
  <c r="O24" i="5"/>
  <c r="O23" i="5"/>
  <c r="O22" i="5"/>
  <c r="O21" i="5"/>
  <c r="O20" i="5"/>
  <c r="O19" i="5"/>
  <c r="O18" i="5"/>
  <c r="C34" i="8" l="1"/>
  <c r="C26" i="8"/>
  <c r="C16" i="8" l="1"/>
  <c r="C8" i="8"/>
  <c r="J15" i="5" l="1"/>
  <c r="O9" i="5" l="1"/>
  <c r="H15" i="5" l="1"/>
  <c r="I75" i="4"/>
  <c r="I53" i="4"/>
  <c r="O11" i="5"/>
  <c r="O10" i="5"/>
  <c r="F53" i="4" l="1"/>
  <c r="F5" i="6" l="1"/>
  <c r="N31" i="5" l="1"/>
  <c r="N35" i="5" s="1"/>
  <c r="L31" i="5"/>
  <c r="L35" i="5" s="1"/>
  <c r="K31" i="5"/>
  <c r="K35" i="5" s="1"/>
  <c r="J31" i="5"/>
  <c r="J35" i="5" s="1"/>
  <c r="I31" i="5"/>
  <c r="I35" i="5" s="1"/>
  <c r="H31" i="5"/>
  <c r="H35" i="5" s="1"/>
  <c r="G31" i="5"/>
  <c r="G35" i="5" s="1"/>
  <c r="F31" i="5"/>
  <c r="F35" i="5" s="1"/>
  <c r="E31" i="5"/>
  <c r="E35" i="5" s="1"/>
  <c r="D31" i="5"/>
  <c r="D35" i="5" s="1"/>
  <c r="C31" i="5"/>
  <c r="B31" i="5"/>
  <c r="B35" i="5" s="1"/>
  <c r="N15" i="5"/>
  <c r="N34" i="5" s="1"/>
  <c r="L15" i="5"/>
  <c r="L34" i="5" s="1"/>
  <c r="K15" i="5"/>
  <c r="K34" i="5" s="1"/>
  <c r="J34" i="5"/>
  <c r="I15" i="5"/>
  <c r="I34" i="5" s="1"/>
  <c r="H34" i="5"/>
  <c r="G15" i="5"/>
  <c r="G34" i="5" s="1"/>
  <c r="F15" i="5"/>
  <c r="F34" i="5" s="1"/>
  <c r="E15" i="5"/>
  <c r="E34" i="5" s="1"/>
  <c r="D15" i="5"/>
  <c r="D34" i="5" s="1"/>
  <c r="C15" i="5"/>
  <c r="C34" i="5" s="1"/>
  <c r="B15" i="5"/>
  <c r="B34" i="5" s="1"/>
  <c r="O13" i="5"/>
  <c r="O8" i="5"/>
  <c r="O7" i="5"/>
  <c r="O6" i="5"/>
  <c r="O5" i="5"/>
  <c r="O14" i="5" l="1"/>
  <c r="O15" i="5" s="1"/>
  <c r="C35" i="5"/>
  <c r="B36" i="5"/>
  <c r="C33" i="5" s="1"/>
  <c r="O75" i="4"/>
  <c r="O79" i="4" s="1"/>
  <c r="M75" i="4"/>
  <c r="M79" i="4" s="1"/>
  <c r="L75" i="4"/>
  <c r="L79" i="4" s="1"/>
  <c r="K75" i="4"/>
  <c r="K79" i="4" s="1"/>
  <c r="J75" i="4"/>
  <c r="J79" i="4" s="1"/>
  <c r="I79" i="4"/>
  <c r="H75" i="4"/>
  <c r="H79" i="4" s="1"/>
  <c r="G75" i="4"/>
  <c r="G79" i="4" s="1"/>
  <c r="F75" i="4"/>
  <c r="F79" i="4" s="1"/>
  <c r="E75" i="4"/>
  <c r="E79" i="4" s="1"/>
  <c r="D75" i="4"/>
  <c r="D79" i="4" s="1"/>
  <c r="C75" i="4"/>
  <c r="C79" i="4" s="1"/>
  <c r="P75" i="4"/>
  <c r="O53" i="4"/>
  <c r="O78" i="4" s="1"/>
  <c r="M53" i="4"/>
  <c r="M78" i="4" s="1"/>
  <c r="L53" i="4"/>
  <c r="L78" i="4" s="1"/>
  <c r="K53" i="4"/>
  <c r="K78" i="4" s="1"/>
  <c r="J53" i="4"/>
  <c r="J78" i="4" s="1"/>
  <c r="I78" i="4"/>
  <c r="H53" i="4"/>
  <c r="H78" i="4" s="1"/>
  <c r="G53" i="4"/>
  <c r="G78" i="4" s="1"/>
  <c r="F78" i="4"/>
  <c r="E53" i="4"/>
  <c r="E78" i="4" s="1"/>
  <c r="D53" i="4"/>
  <c r="D78" i="4" s="1"/>
  <c r="C53" i="4"/>
  <c r="C78" i="4" s="1"/>
  <c r="O31" i="5" l="1"/>
  <c r="C36" i="5"/>
  <c r="D33" i="5" s="1"/>
  <c r="D36" i="5" s="1"/>
  <c r="E33" i="5" s="1"/>
  <c r="E36" i="5" s="1"/>
  <c r="F33" i="5" s="1"/>
  <c r="F36" i="5" s="1"/>
  <c r="G33" i="5" s="1"/>
  <c r="G36" i="5" s="1"/>
  <c r="H33" i="5" s="1"/>
  <c r="H36" i="5" s="1"/>
  <c r="I33" i="5" s="1"/>
  <c r="I36" i="5" s="1"/>
  <c r="J33" i="5" s="1"/>
  <c r="J36" i="5" s="1"/>
  <c r="K33" i="5" s="1"/>
  <c r="K36" i="5" s="1"/>
  <c r="L33" i="5" s="1"/>
  <c r="L36" i="5" s="1"/>
  <c r="C80" i="4"/>
  <c r="M33" i="5" l="1"/>
  <c r="M36" i="5" s="1"/>
  <c r="N33" i="5" s="1"/>
  <c r="Q33" i="5" s="1"/>
  <c r="Q36" i="5" s="1"/>
  <c r="R33" i="5" s="1"/>
  <c r="D77" i="4"/>
  <c r="D80" i="4" s="1"/>
  <c r="D83" i="4" s="1"/>
  <c r="C83" i="4"/>
  <c r="F10" i="6" l="1"/>
  <c r="F13" i="6" s="1"/>
  <c r="C18" i="6" s="1"/>
  <c r="R36" i="5"/>
  <c r="S33" i="5" s="1"/>
  <c r="S36" i="5" s="1"/>
  <c r="T33" i="5" s="1"/>
  <c r="T36" i="5" s="1"/>
  <c r="U33" i="5" s="1"/>
  <c r="U36" i="5" s="1"/>
  <c r="V33" i="5" s="1"/>
  <c r="V36" i="5" s="1"/>
  <c r="W33" i="5" s="1"/>
  <c r="W36" i="5" s="1"/>
  <c r="X33" i="5" s="1"/>
  <c r="X36" i="5" s="1"/>
  <c r="Y33" i="5" s="1"/>
  <c r="Y36" i="5" s="1"/>
  <c r="Z33" i="5" s="1"/>
  <c r="Z36" i="5" s="1"/>
  <c r="AA33" i="5" s="1"/>
  <c r="AA36" i="5" s="1"/>
  <c r="AB33" i="5" s="1"/>
  <c r="AB36" i="5" s="1"/>
  <c r="AC33" i="5" s="1"/>
  <c r="AC36" i="5" s="1"/>
  <c r="N36" i="5"/>
  <c r="E77" i="4"/>
  <c r="E80" i="4" s="1"/>
  <c r="E83" i="4" s="1"/>
  <c r="F77" i="4" l="1"/>
  <c r="F80" i="4" s="1"/>
  <c r="G77" i="4" l="1"/>
  <c r="G80" i="4" s="1"/>
  <c r="F83" i="4"/>
  <c r="G83" i="4" l="1"/>
  <c r="H77" i="4"/>
  <c r="H80" i="4" s="1"/>
  <c r="H83" i="4" l="1"/>
  <c r="I77" i="4"/>
  <c r="I80" i="4" s="1"/>
  <c r="I83" i="4" l="1"/>
  <c r="J77" i="4"/>
  <c r="J80" i="4" s="1"/>
  <c r="J83" i="4" l="1"/>
  <c r="K77" i="4"/>
  <c r="K80" i="4" s="1"/>
  <c r="K83" i="4" l="1"/>
  <c r="L77" i="4"/>
  <c r="L80" i="4" s="1"/>
  <c r="L83" i="4" l="1"/>
  <c r="M77" i="4"/>
  <c r="M80" i="4" s="1"/>
  <c r="N77" i="4" s="1"/>
  <c r="N80" i="4" s="1"/>
  <c r="N83" i="4" l="1"/>
  <c r="O77" i="4"/>
  <c r="R77" i="4" s="1"/>
  <c r="R80" i="4" s="1"/>
  <c r="M83" i="4"/>
  <c r="O80" i="4" l="1"/>
  <c r="O83" i="4" s="1"/>
  <c r="S77" i="4"/>
  <c r="S80" i="4" s="1"/>
  <c r="R83" i="4"/>
  <c r="F4" i="6"/>
  <c r="F8" i="6" s="1"/>
  <c r="C17" i="6" s="1"/>
  <c r="C19" i="6" s="1"/>
  <c r="S83" i="4" l="1"/>
  <c r="T77" i="4"/>
  <c r="T80" i="4" s="1"/>
  <c r="U77" i="4" l="1"/>
  <c r="U80" i="4" s="1"/>
  <c r="T83" i="4"/>
  <c r="V77" i="4" l="1"/>
  <c r="V80" i="4" s="1"/>
  <c r="U83" i="4"/>
  <c r="W77" i="4" l="1"/>
  <c r="W80" i="4" s="1"/>
  <c r="V83" i="4"/>
  <c r="X77" i="4" l="1"/>
  <c r="X80" i="4" s="1"/>
  <c r="W83" i="4"/>
  <c r="Y77" i="4" l="1"/>
  <c r="Y80" i="4" s="1"/>
  <c r="X83" i="4"/>
  <c r="Z77" i="4" l="1"/>
  <c r="Z80" i="4" s="1"/>
  <c r="Y83" i="4"/>
  <c r="AA77" i="4" l="1"/>
  <c r="AA80" i="4" s="1"/>
  <c r="Z83" i="4"/>
  <c r="AB77" i="4" l="1"/>
  <c r="AB80" i="4" s="1"/>
  <c r="AA83" i="4"/>
  <c r="AC77" i="4" l="1"/>
  <c r="AC80" i="4" s="1"/>
  <c r="AB83" i="4"/>
  <c r="AC83" i="4" l="1"/>
  <c r="AD77" i="4"/>
  <c r="AD80" i="4" s="1"/>
  <c r="AD8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tc={074560D8-E68A-447C-8151-47F1B5CAF7C3}</author>
  </authors>
  <commentList>
    <comment ref="H61" authorId="0" shapeId="0" xr:uid="{074560D8-E68A-447C-8151-47F1B5CAF7C3}">
      <text>
        <t>[Threaded comment]
Your version of Excel allows you to read this threaded comment; however, any edits to it will get removed if the file is opened in a newer version of Excel. Learn more: https://go.microsoft.com/fwlink/?linkid=870924
Comment:
    Rent thru June 2021</t>
      </text>
    </comment>
  </commentList>
</comments>
</file>

<file path=xl/sharedStrings.xml><?xml version="1.0" encoding="utf-8"?>
<sst xmlns="http://schemas.openxmlformats.org/spreadsheetml/2006/main" count="250" uniqueCount="132">
  <si>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</si>
  <si>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</si>
  <si>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</si>
  <si>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</si>
  <si>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</si>
  <si>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</si>
  <si>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</si>
  <si>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</si>
  <si>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</si>
  <si>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</si>
  <si>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</si>
  <si>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</si>
  <si>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</si>
  <si>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Income Total</t>
  </si>
  <si>
    <t>EXPENSES</t>
  </si>
  <si>
    <t>Expenses Total</t>
  </si>
  <si>
    <t>District</t>
  </si>
  <si>
    <t>Intergroup basket</t>
  </si>
  <si>
    <t>340 -Barnes Jewish, St. Peters</t>
  </si>
  <si>
    <t>435 -St. Patrick's Church, Wentzville</t>
  </si>
  <si>
    <t>5 -Friedens Church, St. Charles</t>
  </si>
  <si>
    <t>50 -Campus Dr., St. Charles</t>
  </si>
  <si>
    <t>113 -Zion United Church, Troy</t>
  </si>
  <si>
    <t>124 -Dardenne Church, O'Fallon</t>
  </si>
  <si>
    <t>164 -Presb.Church, St. Charles</t>
  </si>
  <si>
    <t>194 -Faith Methodist, St. Charles</t>
  </si>
  <si>
    <t>208 -Dardenne Church, O'Fallon</t>
  </si>
  <si>
    <t>228 -Trinity Episcopal, St. Charles</t>
  </si>
  <si>
    <t>304 -212 Club, O'Fallon</t>
  </si>
  <si>
    <t>370 -Transfiguration, Lake St. Louis</t>
  </si>
  <si>
    <t>383 -St. Johns United, Weldon Springs</t>
  </si>
  <si>
    <t>451 -Dardenne Church, O'Fallon</t>
  </si>
  <si>
    <t>630 -212 Club, O'Fallon</t>
  </si>
  <si>
    <t>689 -Wentzville Christian, Wentzville</t>
  </si>
  <si>
    <t>762 -Assumption, O'Fallon</t>
  </si>
  <si>
    <t>776 -Campus Dr., St. Charles</t>
  </si>
  <si>
    <t>979 -212 Club, O'Fallon</t>
  </si>
  <si>
    <t>1023 -O'Fallon Christian, O'Fallon</t>
  </si>
  <si>
    <t>1067 -Gateway Church, St. Peters</t>
  </si>
  <si>
    <t>3814 -Campus Dr., St. Charles</t>
  </si>
  <si>
    <t>4094 -St. John's United, Weldon Springs</t>
  </si>
  <si>
    <t>WebFones -18th</t>
  </si>
  <si>
    <t>CONTRIBUTIONS - Group #</t>
  </si>
  <si>
    <t xml:space="preserve">Tri-County Office Contributions  </t>
  </si>
  <si>
    <t>Tri-County Office Expenses</t>
  </si>
  <si>
    <t>Tri-County Literature Expenses</t>
  </si>
  <si>
    <t>Tri-County Literature\Book Sales</t>
  </si>
  <si>
    <t>Tri-County Office BALANCE</t>
  </si>
  <si>
    <t>Tri-County Literature BALANCE</t>
  </si>
  <si>
    <t>Tri-County Intergroup Literature\Book Sales</t>
  </si>
  <si>
    <t>Tri-County Intergroup Office Total</t>
  </si>
  <si>
    <t>Tri-County Intergroup Literature Total</t>
  </si>
  <si>
    <t>Literature\Book Sales\Income</t>
  </si>
  <si>
    <t>Tri-County Intergroup Office Expenses - DEDUCT</t>
  </si>
  <si>
    <t>Tri-County Intergroup Literature Expenses - DEDUCT</t>
  </si>
  <si>
    <t>1103 - St. Charles Presb. Church</t>
  </si>
  <si>
    <t>Tri-County Intergroup Picnic</t>
  </si>
  <si>
    <t>Tri-County Intergroup Prudent Reserves</t>
  </si>
  <si>
    <t xml:space="preserve">Tri-County Intergroup Contributions  </t>
  </si>
  <si>
    <t>Campus Sales</t>
  </si>
  <si>
    <t>Group\Individual Cash Sales</t>
  </si>
  <si>
    <t>Misc. group</t>
  </si>
  <si>
    <t xml:space="preserve">212 Club Sales </t>
  </si>
  <si>
    <t>Alcathon - Facility Agreement</t>
  </si>
  <si>
    <t xml:space="preserve">District 14 </t>
  </si>
  <si>
    <t xml:space="preserve">District 19 </t>
  </si>
  <si>
    <t>Campus Office Storage &amp; Rent</t>
  </si>
  <si>
    <t>Alcathon</t>
  </si>
  <si>
    <t>167 -Campus Dr., St. Charles</t>
  </si>
  <si>
    <t>632 -Chapel Cross, St. Peters</t>
  </si>
  <si>
    <t>589 -212 Club, O'Fallon</t>
  </si>
  <si>
    <t>1096 -212 Club, O'Fallon</t>
  </si>
  <si>
    <t>Alexandria Insurance -general liability</t>
  </si>
  <si>
    <t>599 -Campus Dr., St. Charles</t>
  </si>
  <si>
    <t>919 - St. Patrick Catholic Church</t>
  </si>
  <si>
    <t>Minute Man Press (sobriety sentintel/W&amp;W)</t>
  </si>
  <si>
    <t xml:space="preserve">Tri-County Intergroup &amp; Literature Year to Date Financial Report </t>
  </si>
  <si>
    <t>Tri-County Intergroup Picnic donation</t>
  </si>
  <si>
    <t>Group Sales</t>
  </si>
  <si>
    <t>Sobriety Sentinel</t>
  </si>
  <si>
    <t>305 -Campus Dr., St.Charles</t>
  </si>
  <si>
    <t>Coin petty cash on hand</t>
  </si>
  <si>
    <t>Cloudways LTD - website</t>
  </si>
  <si>
    <t>Square, Inc. - credit card sales online</t>
  </si>
  <si>
    <t>976 -Facts &amp; Feelings</t>
  </si>
  <si>
    <t>Total</t>
  </si>
  <si>
    <t xml:space="preserve"> Grp #</t>
  </si>
  <si>
    <t>OCTOBER 2019 EXPENSES FOR TRI-COUNTY INTERGROUP</t>
  </si>
  <si>
    <t>NOVEMBER 2019 CONTRIBUTIONS TO TRI-COUNTY INTERGROUP</t>
  </si>
  <si>
    <t>NOVEMBER 2019 EXPENSES FOR TRI-COUNTY INTERGROUP</t>
  </si>
  <si>
    <t>Square, Inc. - other payment</t>
  </si>
  <si>
    <t>Minuteman Press</t>
  </si>
  <si>
    <t>UPS</t>
  </si>
  <si>
    <t>Tri-County Intergroup Literature 2020</t>
  </si>
  <si>
    <t>transfer from literature -wrong acct.</t>
  </si>
  <si>
    <t>PO Box 832 - CHANGED</t>
  </si>
  <si>
    <t xml:space="preserve">Books </t>
  </si>
  <si>
    <t>Coins</t>
  </si>
  <si>
    <t>Ordered Checks</t>
  </si>
  <si>
    <t>Books</t>
  </si>
  <si>
    <t>MO Sec of State Reinstatement</t>
  </si>
  <si>
    <t>Add: Required Prudent Reserve</t>
  </si>
  <si>
    <t>Actual Cash Balance</t>
  </si>
  <si>
    <t xml:space="preserve">Prudent Reserve </t>
  </si>
  <si>
    <t>World Services</t>
  </si>
  <si>
    <t>FEBRUARY 2020 CONTRIBUTIONS TO TRI-COUNTY INTERGROUP</t>
  </si>
  <si>
    <t>Benevity Community Impact Fund</t>
  </si>
  <si>
    <t>Zoom Video</t>
  </si>
  <si>
    <t>Donation</t>
  </si>
  <si>
    <t>Adobe - produces QR Codes</t>
  </si>
  <si>
    <t>Token Shop</t>
  </si>
  <si>
    <t>Recovery Emporium</t>
  </si>
  <si>
    <t>Ron Devalk</t>
  </si>
  <si>
    <t>Home Depot</t>
  </si>
  <si>
    <t>Tri-County Intergroup Beginning Balance as of December 31, 2020</t>
  </si>
  <si>
    <t>Tri-County Intergroup Literature Beginning Balance as of  December 31, 2020</t>
  </si>
  <si>
    <t>Tri-County Intergroup 2021</t>
  </si>
  <si>
    <t>P.O. Box 832   OFallon MO  63366</t>
  </si>
  <si>
    <t>2020 Data</t>
  </si>
  <si>
    <t>Previous Balance as of 12.31.20</t>
  </si>
  <si>
    <t>Tri-County Intergroup Literature 2021</t>
  </si>
  <si>
    <t>Beginning Balance as of 12.31.20</t>
  </si>
  <si>
    <t>AAWS Publications online</t>
  </si>
  <si>
    <t>SIMPLE 990-N</t>
  </si>
  <si>
    <t>USPS</t>
  </si>
  <si>
    <t>M3Monitoring</t>
  </si>
  <si>
    <t>Lucid Chart</t>
  </si>
  <si>
    <t>Walgreens</t>
  </si>
  <si>
    <t>Picnic - Facility Agreement</t>
  </si>
  <si>
    <t>Picnic Expenses</t>
  </si>
  <si>
    <t>Transfe from Tricounty Acct 4155</t>
  </si>
  <si>
    <t>Transferred to Literature Acct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</si>
</sst>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sz val="12"/>
      <color rgb="FF7030A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color rgb="FF7030A0"/>
      <name val="Arial"/>
      <family val="2"/>
    </font>
    <font>
      <b/>
      <sz val="14"/>
      <color theme="6" tint="-0.249977111117893"/>
      <name val="Arial"/>
      <family val="2"/>
    </font>
    <font>
      <sz val="14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8">
    <xf numFmtId="0" fontId="0" fillId="0" borderId="0" xfId="0"/>
    <xf numFmtId="0" fontId="1" fillId="0" borderId="1" xfId="0" applyFont="1" applyBorder="1" applyAlignment="1">
      <alignment horizontal="right"/>
    </xf>
    <xf numFmtId="44" fontId="2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right"/>
    </xf>
    <xf numFmtId="44" fontId="2" fillId="0" borderId="0" xfId="1" applyFont="1" applyAlignment="1">
      <alignment horizontal="center"/>
    </xf>
    <xf numFmtId="44" fontId="2" fillId="0" borderId="0" xfId="1" applyFont="1"/>
    <xf numFmtId="44" fontId="2" fillId="0" borderId="8" xfId="0" applyNumberFormat="1" applyFont="1" applyBorder="1" applyAlignment="1">
      <alignment horizontal="center"/>
    </xf>
    <xf numFmtId="44" fontId="1" fillId="0" borderId="9" xfId="0" applyNumberFormat="1" applyFont="1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44" fontId="2" fillId="0" borderId="8" xfId="0" applyNumberFormat="1" applyFont="1" applyBorder="1"/>
    <xf numFmtId="44" fontId="1" fillId="0" borderId="1" xfId="0" applyNumberFormat="1" applyFont="1" applyBorder="1" applyAlignment="1">
      <alignment horizontal="center"/>
    </xf>
    <xf numFmtId="44" fontId="2" fillId="0" borderId="2" xfId="0" applyNumberFormat="1" applyFont="1" applyBorder="1" applyAlignment="1">
      <alignment horizontal="center"/>
    </xf>
    <xf numFmtId="44" fontId="2" fillId="0" borderId="3" xfId="0" applyNumberFormat="1" applyFont="1" applyBorder="1" applyAlignment="1">
      <alignment horizontal="center"/>
    </xf>
    <xf numFmtId="44" fontId="1" fillId="0" borderId="0" xfId="0" applyNumberFormat="1" applyFont="1"/>
    <xf numFmtId="0" fontId="5" fillId="0" borderId="0" xfId="0" applyFont="1"/>
    <xf numFmtId="44" fontId="4" fillId="0" borderId="12" xfId="0" applyNumberFormat="1" applyFont="1" applyBorder="1" applyAlignment="1">
      <alignment horizontal="center"/>
    </xf>
    <xf numFmtId="44" fontId="4" fillId="0" borderId="13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left" wrapText="1"/>
    </xf>
    <xf numFmtId="0" fontId="2" fillId="0" borderId="4" xfId="0" applyFont="1" applyBorder="1"/>
    <xf numFmtId="0" fontId="6" fillId="0" borderId="2" xfId="0" applyFont="1" applyBorder="1" applyAlignment="1">
      <alignment wrapText="1"/>
    </xf>
    <xf numFmtId="0" fontId="4" fillId="0" borderId="11" xfId="0" applyFont="1" applyBorder="1"/>
    <xf numFmtId="0" fontId="7" fillId="0" borderId="1" xfId="0" applyFont="1" applyBorder="1" applyAlignment="1">
      <alignment horizontal="left"/>
    </xf>
    <xf numFmtId="44" fontId="4" fillId="0" borderId="1" xfId="0" applyNumberFormat="1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6" fillId="0" borderId="0" xfId="0" applyFont="1" applyAlignment="1">
      <alignment wrapText="1"/>
    </xf>
    <xf numFmtId="44" fontId="6" fillId="0" borderId="0" xfId="0" applyNumberFormat="1" applyFont="1"/>
    <xf numFmtId="0" fontId="1" fillId="2" borderId="6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44" fontId="1" fillId="2" borderId="7" xfId="0" applyNumberFormat="1" applyFont="1" applyFill="1" applyBorder="1"/>
    <xf numFmtId="0" fontId="1" fillId="0" borderId="5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4" fillId="0" borderId="4" xfId="0" applyFont="1" applyBorder="1"/>
    <xf numFmtId="0" fontId="9" fillId="0" borderId="0" xfId="0" applyFont="1"/>
    <xf numFmtId="44" fontId="9" fillId="0" borderId="0" xfId="0" applyNumberFormat="1" applyFont="1" applyAlignment="1">
      <alignment horizontal="center"/>
    </xf>
    <xf numFmtId="0" fontId="4" fillId="0" borderId="0" xfId="0" applyFont="1"/>
    <xf numFmtId="0" fontId="8" fillId="0" borderId="5" xfId="0" applyFont="1" applyBorder="1"/>
    <xf numFmtId="0" fontId="8" fillId="0" borderId="2" xfId="0" applyFont="1" applyBorder="1"/>
    <xf numFmtId="0" fontId="2" fillId="0" borderId="0" xfId="0" applyFont="1" applyAlignment="1">
      <alignment horizontal="left" wrapText="1"/>
    </xf>
    <xf numFmtId="0" fontId="1" fillId="0" borderId="15" xfId="0" applyFont="1" applyBorder="1"/>
    <xf numFmtId="0" fontId="1" fillId="0" borderId="9" xfId="0" applyFont="1" applyBorder="1"/>
    <xf numFmtId="44" fontId="1" fillId="0" borderId="0" xfId="0" applyNumberFormat="1" applyFont="1" applyAlignment="1">
      <alignment horizontal="center"/>
    </xf>
    <xf numFmtId="0" fontId="6" fillId="0" borderId="0" xfId="0" applyFont="1"/>
    <xf numFmtId="0" fontId="1" fillId="0" borderId="5" xfId="0" applyFont="1" applyBorder="1"/>
    <xf numFmtId="0" fontId="1" fillId="0" borderId="2" xfId="0" applyFont="1" applyBorder="1"/>
    <xf numFmtId="44" fontId="6" fillId="0" borderId="0" xfId="1" applyFont="1" applyAlignment="1">
      <alignment horizontal="right" indent="4"/>
    </xf>
    <xf numFmtId="44" fontId="1" fillId="0" borderId="0" xfId="1" applyFont="1" applyAlignment="1">
      <alignment horizontal="right" indent="4"/>
    </xf>
    <xf numFmtId="44" fontId="1" fillId="0" borderId="0" xfId="1" applyFont="1" applyAlignment="1">
      <alignment horizontal="right"/>
    </xf>
    <xf numFmtId="0" fontId="2" fillId="0" borderId="9" xfId="0" applyFont="1" applyBorder="1"/>
    <xf numFmtId="0" fontId="6" fillId="0" borderId="4" xfId="0" applyFont="1" applyBorder="1"/>
    <xf numFmtId="44" fontId="6" fillId="0" borderId="8" xfId="0" applyNumberFormat="1" applyFont="1" applyBorder="1" applyAlignment="1">
      <alignment horizontal="center"/>
    </xf>
    <xf numFmtId="44" fontId="4" fillId="0" borderId="13" xfId="1" applyFont="1" applyBorder="1" applyAlignment="1">
      <alignment horizontal="right"/>
    </xf>
    <xf numFmtId="44" fontId="1" fillId="0" borderId="12" xfId="1" applyFont="1" applyBorder="1" applyAlignment="1">
      <alignment horizontal="right" indent="4"/>
    </xf>
    <xf numFmtId="0" fontId="10" fillId="0" borderId="0" xfId="0" applyFont="1" applyAlignment="1">
      <alignment horizontal="left" indent="8"/>
    </xf>
    <xf numFmtId="0" fontId="4" fillId="0" borderId="6" xfId="0" applyFont="1" applyBorder="1" applyAlignment="1">
      <alignment horizontal="left"/>
    </xf>
    <xf numFmtId="0" fontId="11" fillId="0" borderId="0" xfId="0" applyFont="1"/>
    <xf numFmtId="44" fontId="12" fillId="0" borderId="0" xfId="1" applyFont="1" applyAlignment="1">
      <alignment horizontal="center"/>
    </xf>
    <xf numFmtId="44" fontId="12" fillId="0" borderId="0" xfId="0" applyNumberFormat="1" applyFont="1" applyAlignment="1">
      <alignment horizontal="center"/>
    </xf>
    <xf numFmtId="44" fontId="1" fillId="0" borderId="7" xfId="0" applyNumberFormat="1" applyFont="1" applyBorder="1" applyAlignment="1">
      <alignment horizontal="center"/>
    </xf>
    <xf numFmtId="44" fontId="4" fillId="0" borderId="7" xfId="0" applyNumberFormat="1" applyFont="1" applyBorder="1" applyAlignment="1">
      <alignment horizontal="center"/>
    </xf>
    <xf numFmtId="0" fontId="4" fillId="0" borderId="0" xfId="0" applyFont="1" applyBorder="1"/>
    <xf numFmtId="44" fontId="4" fillId="0" borderId="0" xfId="0" applyNumberFormat="1" applyFont="1" applyBorder="1" applyAlignment="1">
      <alignment horizontal="center"/>
    </xf>
    <xf numFmtId="44" fontId="4" fillId="0" borderId="8" xfId="0" applyNumberFormat="1" applyFont="1" applyBorder="1" applyAlignment="1">
      <alignment horizontal="center"/>
    </xf>
    <xf numFmtId="0" fontId="1" fillId="0" borderId="0" xfId="0" applyFont="1" applyBorder="1" applyAlignment="1"/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right"/>
    </xf>
    <xf numFmtId="0" fontId="2" fillId="0" borderId="18" xfId="0" applyFont="1" applyBorder="1"/>
    <xf numFmtId="0" fontId="2" fillId="0" borderId="16" xfId="0" applyFont="1" applyBorder="1" applyAlignment="1">
      <alignment horizontal="left"/>
    </xf>
    <xf numFmtId="44" fontId="2" fillId="0" borderId="18" xfId="1" applyFont="1" applyBorder="1" applyAlignment="1"/>
    <xf numFmtId="0" fontId="2" fillId="0" borderId="17" xfId="0" applyFont="1" applyBorder="1"/>
    <xf numFmtId="44" fontId="1" fillId="3" borderId="18" xfId="0" applyNumberFormat="1" applyFont="1" applyFill="1" applyBorder="1" applyAlignment="1"/>
    <xf numFmtId="0" fontId="2" fillId="0" borderId="16" xfId="0" applyFont="1" applyBorder="1"/>
    <xf numFmtId="44" fontId="2" fillId="0" borderId="18" xfId="0" applyNumberFormat="1" applyFont="1" applyBorder="1" applyAlignment="1">
      <alignment horizontal="center"/>
    </xf>
    <xf numFmtId="0" fontId="2" fillId="3" borderId="17" xfId="0" applyFont="1" applyFill="1" applyBorder="1"/>
    <xf numFmtId="44" fontId="2" fillId="0" borderId="18" xfId="1" applyFont="1" applyBorder="1"/>
    <xf numFmtId="0" fontId="1" fillId="3" borderId="16" xfId="0" applyFont="1" applyFill="1" applyBorder="1" applyAlignment="1">
      <alignment horizontal="left" indent="15"/>
    </xf>
    <xf numFmtId="0" fontId="2" fillId="3" borderId="17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5"/>
    </xf>
    <xf numFmtId="0" fontId="2" fillId="0" borderId="0" xfId="0" applyFont="1" applyFill="1" applyBorder="1"/>
    <xf numFmtId="44" fontId="1" fillId="0" borderId="0" xfId="0" applyNumberFormat="1" applyFont="1" applyFill="1" applyBorder="1" applyAlignment="1"/>
    <xf numFmtId="44" fontId="12" fillId="0" borderId="0" xfId="1" applyFont="1"/>
    <xf numFmtId="44" fontId="2" fillId="0" borderId="0" xfId="0" applyNumberFormat="1" applyFont="1"/>
    <xf numFmtId="44" fontId="2" fillId="0" borderId="19" xfId="0" applyNumberFormat="1" applyFont="1" applyBorder="1"/>
    <xf numFmtId="44" fontId="2" fillId="0" borderId="20" xfId="0" applyNumberFormat="1" applyFont="1" applyBorder="1"/>
    <xf numFmtId="0" fontId="1" fillId="0" borderId="1" xfId="0" applyFont="1" applyBorder="1" applyAlignment="1">
      <alignment horizontal="right"/>
    </xf>
    <xf numFmtId="0" fontId="2" fillId="0" borderId="4" xfId="0" applyFont="1" applyBorder="1" applyAlignment="1">
      <alignment horizontal="left" wrapText="1"/>
    </xf>
    <xf numFmtId="0" fontId="2" fillId="0" borderId="0" xfId="0" applyFont="1" applyBorder="1"/>
    <xf numFmtId="0" fontId="1" fillId="0" borderId="1" xfId="0" applyFont="1" applyBorder="1" applyAlignment="1">
      <alignment horizontal="right"/>
    </xf>
    <xf numFmtId="44" fontId="1" fillId="2" borderId="3" xfId="0" applyNumberFormat="1" applyFont="1" applyFill="1" applyBorder="1"/>
    <xf numFmtId="0" fontId="1" fillId="0" borderId="21" xfId="0" applyFont="1" applyBorder="1" applyAlignment="1">
      <alignment horizontal="right"/>
    </xf>
    <xf numFmtId="44" fontId="2" fillId="0" borderId="22" xfId="1" applyFont="1" applyBorder="1" applyAlignment="1">
      <alignment horizontal="center"/>
    </xf>
    <xf numFmtId="44" fontId="1" fillId="0" borderId="21" xfId="0" applyNumberFormat="1" applyFont="1" applyBorder="1" applyAlignment="1">
      <alignment horizontal="center"/>
    </xf>
    <xf numFmtId="0" fontId="2" fillId="0" borderId="22" xfId="0" applyFont="1" applyBorder="1"/>
    <xf numFmtId="44" fontId="2" fillId="0" borderId="22" xfId="1" applyFont="1" applyBorder="1"/>
    <xf numFmtId="44" fontId="2" fillId="0" borderId="22" xfId="0" applyNumberFormat="1" applyFont="1" applyBorder="1" applyAlignment="1">
      <alignment horizontal="center"/>
    </xf>
    <xf numFmtId="44" fontId="4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4" fontId="2" fillId="0" borderId="23" xfId="0" applyNumberFormat="1" applyFont="1" applyBorder="1" applyAlignment="1">
      <alignment horizontal="center"/>
    </xf>
    <xf numFmtId="44" fontId="4" fillId="0" borderId="24" xfId="0" applyNumberFormat="1" applyFont="1" applyBorder="1" applyAlignment="1">
      <alignment horizontal="center"/>
    </xf>
    <xf numFmtId="44" fontId="1" fillId="0" borderId="25" xfId="0" applyNumberFormat="1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4" fontId="6" fillId="0" borderId="6" xfId="0" applyNumberFormat="1" applyFont="1" applyBorder="1" applyAlignment="1">
      <alignment horizontal="center"/>
    </xf>
    <xf numFmtId="44" fontId="6" fillId="0" borderId="1" xfId="0" applyNumberFormat="1" applyFont="1" applyBorder="1" applyAlignment="1">
      <alignment horizontal="center"/>
    </xf>
    <xf numFmtId="44" fontId="6" fillId="0" borderId="7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ian Gamma" id="{019FB6AB-9D07-4F83-8285-0F4A0953FD95}" userId="bb0b27c1e382d5fd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61" dT="2020-06-11T01:58:59.23" personId="{019FB6AB-9D07-4F83-8285-0F4A0953FD95}" id="{074560D8-E68A-447C-8151-47F1B5CAF7C3}">
    <text>Rent thru June 2021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9C70D-1B24-4CA0-8DD5-15E07EB29A84}">
  <dimension ref="A1:I19"/>
  <sheetViews>
    <sheetView tabSelected="1" zoomScaleNormal="100" workbookViewId="0">
      <pane ySplit="2" topLeftCell="A3" activePane="bottomLeft" state="frozen"/>
      <selection activeCell="B19" sqref="B19"/>
      <selection pane="bottomLeft" activeCell="B17" sqref="B17"/>
    </sheetView>
  </sheetViews>
  <sheetFormatPr defaultColWidth="8.85546875" defaultRowHeight="15" x14ac:dyDescent="0.2"/>
  <cols>
    <col min="1" max="1" width="5.140625" style="3" customWidth="1"/>
    <col min="2" max="2" width="44" style="15" customWidth="1"/>
    <col min="3" max="3" width="20.42578125" style="15" customWidth="1"/>
    <col min="4" max="4" width="23.140625" style="3" customWidth="1"/>
    <col min="5" max="5" width="8.85546875" style="3"/>
    <col min="6" max="6" width="31.140625" style="3" customWidth="1"/>
    <col min="7" max="7" width="8.85546875" style="3"/>
    <col min="8" max="8" width="12.85546875" style="3" bestFit="1" customWidth="1"/>
    <col min="9" max="9" width="11.7109375" style="3" bestFit="1" customWidth="1"/>
    <col min="10" max="16384" width="8.85546875" style="3"/>
  </cols>
  <sheetData>
    <row r="1" spans="1:9" ht="18" x14ac:dyDescent="0.25">
      <c r="A1" s="61" t="s">
        <v>76</v>
      </c>
    </row>
    <row r="2" spans="1:9" ht="15.75" x14ac:dyDescent="0.25">
      <c r="B2" s="12"/>
      <c r="C2" s="12"/>
      <c r="D2" s="20"/>
    </row>
    <row r="3" spans="1:9" ht="21" customHeight="1" thickBot="1" x14ac:dyDescent="0.25">
      <c r="B3" s="41"/>
      <c r="C3" s="41"/>
      <c r="F3" s="42"/>
    </row>
    <row r="4" spans="1:9" ht="21" customHeight="1" x14ac:dyDescent="0.25">
      <c r="B4" s="44" t="s">
        <v>114</v>
      </c>
      <c r="C4" s="45"/>
      <c r="D4" s="24"/>
      <c r="E4" s="24"/>
      <c r="F4" s="19">
        <f>'Tri-CountyIntergroup'!R80</f>
        <v>2566.0200000000004</v>
      </c>
    </row>
    <row r="5" spans="1:9" ht="21" customHeight="1" x14ac:dyDescent="0.25">
      <c r="B5" s="57" t="s">
        <v>57</v>
      </c>
      <c r="C5" s="50"/>
      <c r="F5" s="58">
        <f>SUM('Tri-CountyIntergroup'!C1)</f>
        <v>4144</v>
      </c>
    </row>
    <row r="6" spans="1:9" ht="21" customHeight="1" x14ac:dyDescent="0.2">
      <c r="B6" s="27" t="s">
        <v>58</v>
      </c>
      <c r="C6" s="3"/>
      <c r="F6" s="9">
        <f>SUM('Tri-CountyIntergroup'!AE53)</f>
        <v>4523.45</v>
      </c>
      <c r="H6" s="89"/>
    </row>
    <row r="7" spans="1:9" ht="21" customHeight="1" thickBot="1" x14ac:dyDescent="0.3">
      <c r="B7" s="40" t="s">
        <v>53</v>
      </c>
      <c r="C7" s="43"/>
      <c r="F7" s="59">
        <f>SUM('Tri-CountyIntergroup'!AE75)</f>
        <v>4662.8000000000011</v>
      </c>
    </row>
    <row r="8" spans="1:9" ht="21" customHeight="1" thickTop="1" thickBot="1" x14ac:dyDescent="0.3">
      <c r="B8" s="47" t="s">
        <v>50</v>
      </c>
      <c r="C8" s="48"/>
      <c r="D8" s="56"/>
      <c r="E8" s="56"/>
      <c r="F8" s="11">
        <f>SUM(F4:F6,-F7)</f>
        <v>6570.67</v>
      </c>
      <c r="H8" s="89"/>
      <c r="I8" s="89"/>
    </row>
    <row r="9" spans="1:9" ht="33" customHeight="1" thickBot="1" x14ac:dyDescent="0.25"/>
    <row r="10" spans="1:9" ht="21" customHeight="1" x14ac:dyDescent="0.25">
      <c r="B10" s="51" t="s">
        <v>115</v>
      </c>
      <c r="C10" s="52"/>
      <c r="D10" s="24"/>
      <c r="E10" s="24"/>
      <c r="F10" s="19">
        <f>'Tri-CountyLiterature'!R33</f>
        <v>3986.4900000000007</v>
      </c>
    </row>
    <row r="11" spans="1:9" ht="21" customHeight="1" x14ac:dyDescent="0.2">
      <c r="B11" s="27" t="s">
        <v>49</v>
      </c>
      <c r="C11" s="3"/>
      <c r="F11" s="9">
        <f>'Tri-CountyLiterature'!AD15</f>
        <v>11358.74</v>
      </c>
    </row>
    <row r="12" spans="1:9" ht="21" customHeight="1" thickBot="1" x14ac:dyDescent="0.3">
      <c r="B12" s="40" t="s">
        <v>54</v>
      </c>
      <c r="C12" s="43"/>
      <c r="F12" s="23">
        <f>SUM('Tri-CountyLiterature'!AD31)</f>
        <v>10802.619999999999</v>
      </c>
    </row>
    <row r="13" spans="1:9" ht="21" customHeight="1" thickTop="1" thickBot="1" x14ac:dyDescent="0.3">
      <c r="B13" s="47" t="s">
        <v>51</v>
      </c>
      <c r="C13" s="48"/>
      <c r="D13" s="56"/>
      <c r="E13" s="56"/>
      <c r="F13" s="11">
        <f>SUM(F10:F11,-F12)</f>
        <v>4542.6100000000006</v>
      </c>
    </row>
    <row r="16" spans="1:9" ht="15.75" x14ac:dyDescent="0.25">
      <c r="B16" s="50"/>
      <c r="C16" s="53"/>
    </row>
    <row r="17" spans="2:4" ht="15.75" x14ac:dyDescent="0.25">
      <c r="B17" s="4" t="s">
        <v>50</v>
      </c>
      <c r="C17" s="54">
        <f>SUM(F8)</f>
        <v>6570.67</v>
      </c>
      <c r="D17" s="89"/>
    </row>
    <row r="18" spans="2:4" ht="16.5" thickBot="1" x14ac:dyDescent="0.3">
      <c r="B18" s="4" t="s">
        <v>51</v>
      </c>
      <c r="C18" s="60">
        <f>SUM(F13)</f>
        <v>4542.6100000000006</v>
      </c>
      <c r="D18" s="49"/>
    </row>
    <row r="19" spans="2:4" ht="16.5" thickTop="1" x14ac:dyDescent="0.25">
      <c r="C19" s="55">
        <f>SUM(C16:C18)</f>
        <v>11113.28</v>
      </c>
    </row>
  </sheetData>
  <printOptions gridLines="1"/>
  <pageMargins left="0" right="0" top="0.25" bottom="0" header="0" footer="0"/>
  <pageSetup orientation="landscape" horizontalDpi="4294967293" verticalDpi="4294967293" r:id="rId1"/>
  <headerFooter scaleWithDoc="0"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7"/>
  <sheetViews>
    <sheetView zoomScale="90" zoomScaleNormal="90" workbookViewId="0">
      <pane xSplit="2" ySplit="3" topLeftCell="C4" activePane="bottomRight" state="frozen"/>
      <selection activeCell="B19" sqref="B19"/>
      <selection pane="topRight" activeCell="B19" sqref="B19"/>
      <selection pane="bottomLeft" activeCell="B19" sqref="B19"/>
      <selection pane="bottomRight" activeCell="A62" sqref="A62"/>
    </sheetView>
  </sheetViews>
  <sheetFormatPr defaultColWidth="8.85546875" defaultRowHeight="15" x14ac:dyDescent="0.2"/>
  <cols>
    <col min="1" max="1" width="45.5703125" style="15" bestFit="1" customWidth="1"/>
    <col min="2" max="2" width="7.140625" style="15" customWidth="1"/>
    <col min="3" max="15" width="12.5703125" style="3" hidden="1" customWidth="1"/>
    <col min="16" max="16" width="13.85546875" style="3" hidden="1" customWidth="1"/>
    <col min="17" max="17" width="2.7109375" style="3" customWidth="1"/>
    <col min="18" max="18" width="12.5703125" style="3" customWidth="1"/>
    <col min="19" max="19" width="14.28515625" style="3" bestFit="1" customWidth="1"/>
    <col min="20" max="23" width="12.5703125" style="3" customWidth="1"/>
    <col min="24" max="24" width="12.85546875" style="3" bestFit="1" customWidth="1"/>
    <col min="25" max="30" width="12.5703125" style="3" customWidth="1"/>
    <col min="31" max="31" width="13.85546875" style="3" customWidth="1"/>
    <col min="32" max="16384" width="8.85546875" style="3"/>
  </cols>
  <sheetData>
    <row r="1" spans="1:31" ht="18.75" thickBot="1" x14ac:dyDescent="0.3">
      <c r="A1" s="35" t="s">
        <v>103</v>
      </c>
      <c r="B1" s="36"/>
      <c r="C1" s="96">
        <v>4144</v>
      </c>
      <c r="E1" s="21"/>
      <c r="M1" s="4"/>
      <c r="N1" s="4"/>
      <c r="R1" s="37">
        <v>4144</v>
      </c>
      <c r="T1" s="21" t="s">
        <v>116</v>
      </c>
      <c r="AB1" s="4"/>
      <c r="AC1" s="4"/>
    </row>
    <row r="2" spans="1:31" ht="18" customHeight="1" thickBot="1" x14ac:dyDescent="0.3">
      <c r="A2" s="33"/>
      <c r="B2" s="33"/>
      <c r="C2" s="110" t="s">
        <v>118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2"/>
      <c r="R2" s="34"/>
      <c r="T2" s="3" t="s">
        <v>117</v>
      </c>
      <c r="V2" s="21"/>
      <c r="AB2" s="4"/>
      <c r="AC2" s="4"/>
    </row>
    <row r="3" spans="1:31" ht="15.75" customHeight="1" thickBot="1" x14ac:dyDescent="0.3">
      <c r="A3" s="13" t="s">
        <v>42</v>
      </c>
      <c r="B3" s="30" t="s">
        <v>16</v>
      </c>
      <c r="C3" s="92" t="s">
        <v>11</v>
      </c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6" t="s">
        <v>12</v>
      </c>
      <c r="R3" s="95" t="s">
        <v>11</v>
      </c>
      <c r="S3" s="95" t="s">
        <v>0</v>
      </c>
      <c r="T3" s="95" t="s">
        <v>1</v>
      </c>
      <c r="U3" s="95" t="s">
        <v>2</v>
      </c>
      <c r="V3" s="95" t="s">
        <v>3</v>
      </c>
      <c r="W3" s="95" t="s">
        <v>4</v>
      </c>
      <c r="X3" s="95" t="s">
        <v>5</v>
      </c>
      <c r="Y3" s="95" t="s">
        <v>6</v>
      </c>
      <c r="Z3" s="95" t="s">
        <v>7</v>
      </c>
      <c r="AA3" s="95" t="s">
        <v>8</v>
      </c>
      <c r="AB3" s="95" t="s">
        <v>9</v>
      </c>
      <c r="AC3" s="95" t="s">
        <v>10</v>
      </c>
      <c r="AD3" s="95" t="s">
        <v>11</v>
      </c>
      <c r="AE3" s="6" t="s">
        <v>12</v>
      </c>
    </row>
    <row r="4" spans="1:31" x14ac:dyDescent="0.2">
      <c r="A4" s="15" t="s">
        <v>20</v>
      </c>
      <c r="B4" s="15">
        <v>14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>
        <f>SUM(D4:O4)</f>
        <v>0</v>
      </c>
      <c r="R4" s="7">
        <f>O4</f>
        <v>0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9">
        <f>SUM(S4:AD4)</f>
        <v>0</v>
      </c>
    </row>
    <row r="5" spans="1:31" x14ac:dyDescent="0.2">
      <c r="A5" s="15" t="s">
        <v>21</v>
      </c>
      <c r="B5" s="15">
        <v>14</v>
      </c>
      <c r="C5" s="7"/>
      <c r="D5" s="7"/>
      <c r="E5" s="7">
        <v>71</v>
      </c>
      <c r="F5" s="7"/>
      <c r="G5" s="7"/>
      <c r="H5" s="7">
        <v>25</v>
      </c>
      <c r="I5" s="7"/>
      <c r="J5" s="7"/>
      <c r="K5" s="7"/>
      <c r="L5" s="7"/>
      <c r="M5" s="7"/>
      <c r="N5" s="7"/>
      <c r="O5" s="7"/>
      <c r="P5" s="9">
        <f t="shared" ref="P5:P6" si="0">SUM(D5:O5)</f>
        <v>96</v>
      </c>
      <c r="R5" s="7">
        <f t="shared" ref="R5:R52" si="1">O5</f>
        <v>0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9">
        <f t="shared" ref="AE5:AE6" si="2">SUM(S5:AD5)</f>
        <v>0</v>
      </c>
    </row>
    <row r="6" spans="1:31" x14ac:dyDescent="0.2">
      <c r="A6" s="15" t="s">
        <v>22</v>
      </c>
      <c r="B6" s="15">
        <v>20</v>
      </c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>
        <f t="shared" si="0"/>
        <v>0</v>
      </c>
      <c r="R6" s="7">
        <f t="shared" si="1"/>
        <v>0</v>
      </c>
      <c r="S6" s="7"/>
      <c r="T6" s="7"/>
      <c r="U6" s="7">
        <v>67.5</v>
      </c>
      <c r="V6" s="7"/>
      <c r="W6" s="7"/>
      <c r="X6" s="7"/>
      <c r="Y6" s="7"/>
      <c r="Z6" s="7"/>
      <c r="AA6" s="7"/>
      <c r="AB6" s="7"/>
      <c r="AC6" s="7"/>
      <c r="AD6" s="7"/>
      <c r="AE6" s="9">
        <f t="shared" si="2"/>
        <v>67.5</v>
      </c>
    </row>
    <row r="7" spans="1:31" x14ac:dyDescent="0.2">
      <c r="A7" s="15" t="s">
        <v>23</v>
      </c>
      <c r="B7" s="15">
        <v>19</v>
      </c>
      <c r="C7" s="8"/>
      <c r="D7" s="7"/>
      <c r="E7" s="7"/>
      <c r="F7" s="7">
        <v>250</v>
      </c>
      <c r="G7" s="7"/>
      <c r="H7" s="7"/>
      <c r="I7" s="7"/>
      <c r="J7" s="7"/>
      <c r="K7" s="7"/>
      <c r="L7" s="7"/>
      <c r="M7" s="7"/>
      <c r="N7" s="7"/>
      <c r="O7" s="7"/>
      <c r="P7" s="9">
        <f>SUM(D7:O7)</f>
        <v>250</v>
      </c>
      <c r="R7" s="7">
        <f t="shared" si="1"/>
        <v>0</v>
      </c>
      <c r="S7" s="7"/>
      <c r="T7" s="7">
        <v>175</v>
      </c>
      <c r="U7" s="7"/>
      <c r="V7" s="7"/>
      <c r="W7" s="7"/>
      <c r="X7" s="7"/>
      <c r="Y7" s="7">
        <v>175</v>
      </c>
      <c r="Z7" s="7"/>
      <c r="AA7" s="7"/>
      <c r="AB7" s="7"/>
      <c r="AC7" s="7"/>
      <c r="AD7" s="7"/>
      <c r="AE7" s="9">
        <f>SUM(S7:AD7)</f>
        <v>350</v>
      </c>
    </row>
    <row r="8" spans="1:31" x14ac:dyDescent="0.2">
      <c r="A8" s="15">
        <v>130</v>
      </c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9"/>
      <c r="R8" s="7">
        <f t="shared" si="1"/>
        <v>0</v>
      </c>
      <c r="S8" s="7"/>
      <c r="T8" s="7"/>
      <c r="U8" s="7">
        <v>336.19</v>
      </c>
      <c r="V8" s="7"/>
      <c r="W8" s="7"/>
      <c r="X8" s="7"/>
      <c r="Y8" s="7">
        <v>250</v>
      </c>
      <c r="Z8" s="7"/>
      <c r="AA8" s="7"/>
      <c r="AB8" s="7"/>
      <c r="AC8" s="7"/>
      <c r="AD8" s="7"/>
      <c r="AE8" s="9">
        <f>SUM(S8:AD8)</f>
        <v>586.19000000000005</v>
      </c>
    </row>
    <row r="9" spans="1:31" x14ac:dyDescent="0.2">
      <c r="A9" s="15">
        <v>132</v>
      </c>
      <c r="C9" s="8"/>
      <c r="D9" s="7"/>
      <c r="E9" s="7"/>
      <c r="F9" s="7"/>
      <c r="G9" s="7"/>
      <c r="H9" s="7"/>
      <c r="I9" s="7"/>
      <c r="J9" s="7"/>
      <c r="K9" s="7"/>
      <c r="L9" s="7">
        <v>25</v>
      </c>
      <c r="M9" s="7"/>
      <c r="N9" s="7"/>
      <c r="O9" s="7"/>
      <c r="P9" s="9">
        <f>SUM(D9:O9)</f>
        <v>25</v>
      </c>
      <c r="R9" s="7">
        <f t="shared" si="1"/>
        <v>0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9">
        <f>SUM(S9:AD9)</f>
        <v>0</v>
      </c>
    </row>
    <row r="10" spans="1:31" x14ac:dyDescent="0.2">
      <c r="A10" s="15" t="s">
        <v>24</v>
      </c>
      <c r="B10" s="15">
        <v>14</v>
      </c>
      <c r="C10" s="8"/>
      <c r="D10" s="8">
        <v>241</v>
      </c>
      <c r="E10" s="7"/>
      <c r="F10" s="7"/>
      <c r="G10" s="7">
        <v>128.5</v>
      </c>
      <c r="H10" s="7"/>
      <c r="I10" s="7"/>
      <c r="J10" s="7"/>
      <c r="K10" s="7"/>
      <c r="L10" s="64"/>
      <c r="M10" s="7"/>
      <c r="N10" s="7"/>
      <c r="O10" s="7"/>
      <c r="P10" s="9">
        <f t="shared" ref="P10:P52" si="3">SUM(D10:O10)</f>
        <v>369.5</v>
      </c>
      <c r="R10" s="7">
        <f t="shared" si="1"/>
        <v>0</v>
      </c>
      <c r="S10" s="8"/>
      <c r="T10" s="7"/>
      <c r="U10" s="7">
        <v>189.77</v>
      </c>
      <c r="V10" s="7"/>
      <c r="W10" s="7"/>
      <c r="X10" s="7"/>
      <c r="Y10" s="7">
        <v>128</v>
      </c>
      <c r="Z10" s="7"/>
      <c r="AA10" s="64"/>
      <c r="AB10" s="7"/>
      <c r="AC10" s="7"/>
      <c r="AD10" s="7"/>
      <c r="AE10" s="9">
        <f t="shared" ref="AE10:AE52" si="4">SUM(S10:AD10)</f>
        <v>317.77</v>
      </c>
    </row>
    <row r="11" spans="1:31" customFormat="1" x14ac:dyDescent="0.2">
      <c r="A11" s="15" t="s">
        <v>68</v>
      </c>
      <c r="B11" s="15">
        <v>14</v>
      </c>
      <c r="C11" s="8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9">
        <f t="shared" si="3"/>
        <v>0</v>
      </c>
      <c r="R11" s="7">
        <f t="shared" si="1"/>
        <v>0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9">
        <f t="shared" si="4"/>
        <v>0</v>
      </c>
    </row>
    <row r="12" spans="1:31" x14ac:dyDescent="0.2">
      <c r="A12" s="15" t="s">
        <v>25</v>
      </c>
      <c r="B12" s="15">
        <v>14</v>
      </c>
      <c r="C12" s="8"/>
      <c r="D12" s="7">
        <v>70</v>
      </c>
      <c r="E12" s="7"/>
      <c r="F12" s="7"/>
      <c r="G12" s="7"/>
      <c r="H12" s="7"/>
      <c r="I12" s="7"/>
      <c r="J12" s="7"/>
      <c r="K12" s="7">
        <v>35</v>
      </c>
      <c r="L12" s="7"/>
      <c r="M12" s="7"/>
      <c r="N12" s="7"/>
      <c r="O12" s="7"/>
      <c r="P12" s="9">
        <f t="shared" si="3"/>
        <v>105</v>
      </c>
      <c r="R12" s="7">
        <f t="shared" si="1"/>
        <v>0</v>
      </c>
      <c r="S12" s="7">
        <v>70</v>
      </c>
      <c r="T12" s="7"/>
      <c r="U12" s="7"/>
      <c r="V12" s="7">
        <v>65</v>
      </c>
      <c r="W12" s="7"/>
      <c r="X12" s="7"/>
      <c r="Y12" s="7">
        <v>50</v>
      </c>
      <c r="Z12" s="7"/>
      <c r="AA12" s="7"/>
      <c r="AB12" s="7"/>
      <c r="AC12" s="7"/>
      <c r="AD12" s="7"/>
      <c r="AE12" s="9">
        <f t="shared" si="4"/>
        <v>185</v>
      </c>
    </row>
    <row r="13" spans="1:31" x14ac:dyDescent="0.2">
      <c r="A13" s="15" t="s">
        <v>26</v>
      </c>
      <c r="B13" s="15">
        <v>19</v>
      </c>
      <c r="C13" s="8">
        <v>250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9">
        <f t="shared" si="3"/>
        <v>0</v>
      </c>
      <c r="R13" s="7">
        <f t="shared" si="1"/>
        <v>0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9">
        <f t="shared" si="4"/>
        <v>0</v>
      </c>
    </row>
    <row r="14" spans="1:31" x14ac:dyDescent="0.2">
      <c r="A14" s="15" t="s">
        <v>27</v>
      </c>
      <c r="B14" s="15">
        <v>14</v>
      </c>
      <c r="C14" s="8"/>
      <c r="D14" s="7"/>
      <c r="E14" s="7"/>
      <c r="F14" s="7"/>
      <c r="G14" s="7"/>
      <c r="H14" s="7">
        <v>50</v>
      </c>
      <c r="I14" s="7"/>
      <c r="J14" s="7"/>
      <c r="K14" s="7"/>
      <c r="L14" s="7"/>
      <c r="M14" s="7"/>
      <c r="N14" s="7"/>
      <c r="O14" s="7"/>
      <c r="P14" s="9">
        <f t="shared" si="3"/>
        <v>50</v>
      </c>
      <c r="R14" s="7">
        <f t="shared" si="1"/>
        <v>0</v>
      </c>
      <c r="S14" s="7"/>
      <c r="T14" s="7"/>
      <c r="U14" s="7"/>
      <c r="V14" s="7">
        <v>80</v>
      </c>
      <c r="W14" s="7"/>
      <c r="X14" s="7"/>
      <c r="Y14" s="7"/>
      <c r="Z14" s="7"/>
      <c r="AA14" s="7"/>
      <c r="AB14" s="7"/>
      <c r="AC14" s="7"/>
      <c r="AD14" s="7"/>
      <c r="AE14" s="9">
        <f t="shared" si="4"/>
        <v>80</v>
      </c>
    </row>
    <row r="15" spans="1:31" x14ac:dyDescent="0.2">
      <c r="A15" s="15" t="s">
        <v>28</v>
      </c>
      <c r="B15" s="15">
        <v>19</v>
      </c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9">
        <f t="shared" si="3"/>
        <v>0</v>
      </c>
      <c r="R15" s="7">
        <f t="shared" si="1"/>
        <v>0</v>
      </c>
      <c r="S15" s="7"/>
      <c r="T15" s="7"/>
      <c r="U15" s="7"/>
      <c r="V15" s="7"/>
      <c r="W15" s="7"/>
      <c r="X15" s="7"/>
      <c r="Y15" s="7"/>
      <c r="Z15" s="7">
        <v>75</v>
      </c>
      <c r="AA15" s="7"/>
      <c r="AB15" s="7"/>
      <c r="AC15" s="7"/>
      <c r="AD15" s="7"/>
      <c r="AE15" s="9">
        <f t="shared" si="4"/>
        <v>75</v>
      </c>
    </row>
    <row r="16" spans="1:31" customFormat="1" x14ac:dyDescent="0.2">
      <c r="A16" s="15" t="s">
        <v>80</v>
      </c>
      <c r="B16" s="15">
        <v>14</v>
      </c>
      <c r="C16" s="3"/>
      <c r="D16" s="7">
        <v>79.5</v>
      </c>
      <c r="E16" s="3"/>
      <c r="F16" s="3"/>
      <c r="G16" s="3"/>
      <c r="H16" s="3"/>
      <c r="I16" s="3"/>
      <c r="J16" s="3"/>
      <c r="K16" s="3"/>
      <c r="L16" s="88"/>
      <c r="M16" s="3"/>
      <c r="N16" s="3"/>
      <c r="O16" s="3"/>
      <c r="P16" s="9">
        <f t="shared" si="3"/>
        <v>79.5</v>
      </c>
      <c r="R16" s="7">
        <f t="shared" si="1"/>
        <v>0</v>
      </c>
      <c r="S16" s="7">
        <v>44.12</v>
      </c>
      <c r="T16" s="3"/>
      <c r="U16" s="3"/>
      <c r="V16" s="3"/>
      <c r="W16" s="3"/>
      <c r="X16" s="3"/>
      <c r="Y16" s="3"/>
      <c r="Z16" s="3"/>
      <c r="AA16" s="88"/>
      <c r="AB16" s="3"/>
      <c r="AC16" s="3"/>
      <c r="AD16" s="3"/>
      <c r="AE16" s="9">
        <f t="shared" si="4"/>
        <v>44.12</v>
      </c>
    </row>
    <row r="17" spans="1:31" x14ac:dyDescent="0.2">
      <c r="A17" s="15" t="s">
        <v>18</v>
      </c>
      <c r="B17" s="15">
        <v>14</v>
      </c>
      <c r="C17" s="8"/>
      <c r="D17" s="7"/>
      <c r="E17" s="7">
        <v>196.31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9">
        <f t="shared" si="3"/>
        <v>196.31</v>
      </c>
      <c r="R17" s="7">
        <f t="shared" si="1"/>
        <v>0</v>
      </c>
      <c r="S17" s="7"/>
      <c r="T17" s="7"/>
      <c r="U17" s="7">
        <v>98.4</v>
      </c>
      <c r="V17" s="7"/>
      <c r="W17" s="7"/>
      <c r="X17" s="7"/>
      <c r="Y17" s="7"/>
      <c r="Z17" s="7"/>
      <c r="AA17" s="7"/>
      <c r="AB17" s="7"/>
      <c r="AC17" s="7"/>
      <c r="AD17" s="7"/>
      <c r="AE17" s="9">
        <f t="shared" si="4"/>
        <v>98.4</v>
      </c>
    </row>
    <row r="18" spans="1:31" x14ac:dyDescent="0.2">
      <c r="A18" s="15" t="s">
        <v>29</v>
      </c>
      <c r="B18" s="15">
        <v>19</v>
      </c>
      <c r="C18" s="8"/>
      <c r="D18" s="7"/>
      <c r="E18" s="7"/>
      <c r="F18" s="7">
        <v>50</v>
      </c>
      <c r="G18" s="7"/>
      <c r="H18" s="7"/>
      <c r="I18" s="7"/>
      <c r="J18" s="7"/>
      <c r="K18" s="7"/>
      <c r="L18" s="7"/>
      <c r="M18" s="7"/>
      <c r="N18" s="7"/>
      <c r="O18" s="7"/>
      <c r="P18" s="9">
        <f t="shared" si="3"/>
        <v>50</v>
      </c>
      <c r="R18" s="7">
        <f t="shared" si="1"/>
        <v>0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9">
        <f t="shared" si="4"/>
        <v>0</v>
      </c>
    </row>
    <row r="19" spans="1:31" x14ac:dyDescent="0.2">
      <c r="A19" s="15" t="s">
        <v>30</v>
      </c>
      <c r="B19" s="15">
        <v>19</v>
      </c>
      <c r="C19" s="8"/>
      <c r="D19" s="7">
        <v>100</v>
      </c>
      <c r="E19" s="7"/>
      <c r="F19" s="7"/>
      <c r="G19" s="7">
        <v>150</v>
      </c>
      <c r="H19" s="7"/>
      <c r="I19" s="7"/>
      <c r="J19" s="7">
        <v>50</v>
      </c>
      <c r="L19" s="64"/>
      <c r="M19" s="7"/>
      <c r="N19" s="7"/>
      <c r="O19" s="7">
        <v>100</v>
      </c>
      <c r="P19" s="9">
        <f t="shared" si="3"/>
        <v>400</v>
      </c>
      <c r="R19" s="7">
        <f t="shared" si="1"/>
        <v>100</v>
      </c>
      <c r="S19" s="7"/>
      <c r="T19" s="7"/>
      <c r="U19" s="7"/>
      <c r="V19" s="7"/>
      <c r="W19" s="7"/>
      <c r="X19" s="7"/>
      <c r="Y19" s="7"/>
      <c r="AA19" s="7">
        <v>100</v>
      </c>
      <c r="AB19" s="7"/>
      <c r="AC19" s="7"/>
      <c r="AD19" s="7"/>
      <c r="AE19" s="9">
        <f t="shared" si="4"/>
        <v>100</v>
      </c>
    </row>
    <row r="20" spans="1:31" x14ac:dyDescent="0.2">
      <c r="A20" s="15">
        <v>392</v>
      </c>
      <c r="C20" s="8"/>
      <c r="D20" s="7"/>
      <c r="E20" s="7"/>
      <c r="F20" s="7"/>
      <c r="G20" s="7"/>
      <c r="H20" s="7"/>
      <c r="I20" s="7"/>
      <c r="J20" s="7"/>
      <c r="L20" s="64"/>
      <c r="M20" s="7"/>
      <c r="N20" s="7"/>
      <c r="O20" s="7"/>
      <c r="P20" s="9"/>
      <c r="R20" s="7">
        <f t="shared" si="1"/>
        <v>0</v>
      </c>
      <c r="S20" s="7"/>
      <c r="T20" s="7"/>
      <c r="U20" s="7">
        <v>100</v>
      </c>
      <c r="V20" s="7"/>
      <c r="W20" s="7"/>
      <c r="X20" s="7">
        <v>100</v>
      </c>
      <c r="Y20" s="7"/>
      <c r="AA20" s="7">
        <v>200</v>
      </c>
      <c r="AB20" s="7"/>
      <c r="AC20" s="7"/>
      <c r="AD20" s="7"/>
      <c r="AE20" s="9">
        <f t="shared" si="4"/>
        <v>400</v>
      </c>
    </row>
    <row r="21" spans="1:31" x14ac:dyDescent="0.2">
      <c r="A21" s="15">
        <v>393</v>
      </c>
      <c r="C21" s="8"/>
      <c r="D21" s="7"/>
      <c r="E21" s="7"/>
      <c r="F21" s="7">
        <v>46</v>
      </c>
      <c r="G21" s="7"/>
      <c r="H21" s="7"/>
      <c r="I21" s="7"/>
      <c r="J21" s="7"/>
      <c r="L21" s="64"/>
      <c r="M21" s="7"/>
      <c r="N21" s="7"/>
      <c r="O21" s="7"/>
      <c r="P21" s="9">
        <f t="shared" si="3"/>
        <v>46</v>
      </c>
      <c r="R21" s="7">
        <f t="shared" si="1"/>
        <v>0</v>
      </c>
      <c r="S21" s="7"/>
      <c r="T21" s="7"/>
      <c r="U21" s="7"/>
      <c r="V21" s="7"/>
      <c r="W21" s="7"/>
      <c r="X21" s="7"/>
      <c r="Y21" s="7"/>
      <c r="AA21" s="64"/>
      <c r="AB21" s="7"/>
      <c r="AC21" s="7"/>
      <c r="AD21" s="7"/>
      <c r="AE21" s="9">
        <f t="shared" si="4"/>
        <v>0</v>
      </c>
    </row>
    <row r="22" spans="1:31" x14ac:dyDescent="0.2">
      <c r="A22" s="15" t="s">
        <v>19</v>
      </c>
      <c r="B22" s="15">
        <v>19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9">
        <f t="shared" si="3"/>
        <v>0</v>
      </c>
      <c r="R22" s="7">
        <f t="shared" si="1"/>
        <v>0</v>
      </c>
      <c r="S22" s="7">
        <v>184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9">
        <f t="shared" si="4"/>
        <v>184</v>
      </c>
    </row>
    <row r="23" spans="1:31" x14ac:dyDescent="0.2">
      <c r="A23" s="15" t="s">
        <v>31</v>
      </c>
      <c r="B23" s="15">
        <v>19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">
        <f t="shared" si="3"/>
        <v>0</v>
      </c>
      <c r="R23" s="7">
        <f t="shared" si="1"/>
        <v>0</v>
      </c>
      <c r="S23" s="7">
        <v>25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9">
        <f t="shared" si="4"/>
        <v>25</v>
      </c>
    </row>
    <row r="24" spans="1:31" x14ac:dyDescent="0.2">
      <c r="A24" s="15">
        <v>484</v>
      </c>
      <c r="C24" s="7"/>
      <c r="D24" s="7"/>
      <c r="E24" s="7">
        <v>150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9">
        <f t="shared" si="3"/>
        <v>150</v>
      </c>
      <c r="R24" s="7">
        <f t="shared" si="1"/>
        <v>0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9">
        <f t="shared" si="4"/>
        <v>0</v>
      </c>
    </row>
    <row r="25" spans="1:31" x14ac:dyDescent="0.2">
      <c r="A25" s="15">
        <v>495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>
        <v>120</v>
      </c>
      <c r="P25" s="9">
        <f t="shared" si="3"/>
        <v>120</v>
      </c>
      <c r="R25" s="7">
        <f t="shared" si="1"/>
        <v>120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9">
        <f t="shared" si="4"/>
        <v>0</v>
      </c>
    </row>
    <row r="26" spans="1:31" customFormat="1" x14ac:dyDescent="0.2">
      <c r="A26" s="15" t="s">
        <v>70</v>
      </c>
      <c r="B26" s="15">
        <v>19</v>
      </c>
      <c r="D26" s="8"/>
      <c r="E26" s="8"/>
      <c r="F26" s="8"/>
      <c r="G26" s="8"/>
      <c r="H26" s="8"/>
      <c r="I26" s="8">
        <v>400</v>
      </c>
      <c r="J26" s="8"/>
      <c r="K26" s="8"/>
      <c r="L26" s="8"/>
      <c r="M26" s="8"/>
      <c r="N26" s="8"/>
      <c r="O26" s="8"/>
      <c r="P26" s="9">
        <f t="shared" si="3"/>
        <v>400</v>
      </c>
      <c r="R26" s="7">
        <f t="shared" si="1"/>
        <v>0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9">
        <f t="shared" si="4"/>
        <v>0</v>
      </c>
    </row>
    <row r="27" spans="1:31" customFormat="1" x14ac:dyDescent="0.2">
      <c r="A27" s="15" t="s">
        <v>73</v>
      </c>
      <c r="B27" s="15">
        <v>19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>
        <f t="shared" si="3"/>
        <v>0</v>
      </c>
      <c r="R27" s="7">
        <f t="shared" si="1"/>
        <v>0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9">
        <f t="shared" si="4"/>
        <v>0</v>
      </c>
    </row>
    <row r="28" spans="1:31" customFormat="1" x14ac:dyDescent="0.2">
      <c r="A28" s="15">
        <v>613</v>
      </c>
      <c r="B28" s="15"/>
      <c r="D28" s="8"/>
      <c r="E28" s="8"/>
      <c r="F28" s="8"/>
      <c r="G28" s="8">
        <v>100</v>
      </c>
      <c r="H28" s="8"/>
      <c r="I28" s="8"/>
      <c r="J28" s="8"/>
      <c r="K28" s="8"/>
      <c r="L28" s="8"/>
      <c r="M28" s="8"/>
      <c r="N28" s="8"/>
      <c r="O28" s="8"/>
      <c r="P28" s="9">
        <f t="shared" si="3"/>
        <v>100</v>
      </c>
      <c r="R28" s="7">
        <f t="shared" si="1"/>
        <v>0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9">
        <f t="shared" si="4"/>
        <v>0</v>
      </c>
    </row>
    <row r="29" spans="1:31" x14ac:dyDescent="0.2">
      <c r="A29" s="15" t="s">
        <v>32</v>
      </c>
      <c r="B29" s="15">
        <v>19</v>
      </c>
      <c r="C29" s="8">
        <v>50</v>
      </c>
      <c r="D29" s="7">
        <v>50</v>
      </c>
      <c r="E29" s="7"/>
      <c r="F29" s="7">
        <v>50</v>
      </c>
      <c r="G29" s="7"/>
      <c r="H29" s="7"/>
      <c r="I29" s="7"/>
      <c r="J29" s="7"/>
      <c r="K29" s="7"/>
      <c r="L29" s="7"/>
      <c r="M29" s="7"/>
      <c r="N29" s="7"/>
      <c r="O29" s="7"/>
      <c r="P29" s="9">
        <f t="shared" si="3"/>
        <v>100</v>
      </c>
      <c r="R29" s="7">
        <f t="shared" si="1"/>
        <v>0</v>
      </c>
      <c r="S29" s="7"/>
      <c r="T29" s="7">
        <v>100</v>
      </c>
      <c r="U29" s="7"/>
      <c r="V29" s="7"/>
      <c r="W29" s="7"/>
      <c r="X29" s="7"/>
      <c r="Y29" s="7"/>
      <c r="Z29" s="7">
        <v>100</v>
      </c>
      <c r="AA29" s="7"/>
      <c r="AB29" s="7"/>
      <c r="AC29" s="7"/>
      <c r="AD29" s="7"/>
      <c r="AE29" s="9">
        <f t="shared" si="4"/>
        <v>200</v>
      </c>
    </row>
    <row r="30" spans="1:31" customFormat="1" x14ac:dyDescent="0.2">
      <c r="A30" s="15" t="s">
        <v>69</v>
      </c>
      <c r="B30" s="15">
        <v>14</v>
      </c>
      <c r="D30" s="8"/>
      <c r="E30" s="8"/>
      <c r="F30" s="8"/>
      <c r="G30" s="8"/>
      <c r="H30" s="8">
        <v>103.5</v>
      </c>
      <c r="I30" s="8"/>
      <c r="J30" s="8"/>
      <c r="K30" s="8"/>
      <c r="L30" s="8"/>
      <c r="M30" s="8"/>
      <c r="N30" s="8"/>
      <c r="O30" s="8"/>
      <c r="P30" s="9">
        <f t="shared" si="3"/>
        <v>103.5</v>
      </c>
      <c r="R30" s="7">
        <f t="shared" si="1"/>
        <v>0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9">
        <f t="shared" si="4"/>
        <v>0</v>
      </c>
    </row>
    <row r="31" spans="1:31" x14ac:dyDescent="0.2">
      <c r="A31" s="15" t="s">
        <v>33</v>
      </c>
      <c r="B31" s="15">
        <v>19</v>
      </c>
      <c r="C31" s="8"/>
      <c r="D31" s="7"/>
      <c r="E31" s="7"/>
      <c r="F31" s="7">
        <v>20</v>
      </c>
      <c r="G31" s="7"/>
      <c r="H31" s="7"/>
      <c r="I31" s="7"/>
      <c r="J31" s="7"/>
      <c r="L31" s="64"/>
      <c r="M31" s="7"/>
      <c r="N31" s="7"/>
      <c r="O31" s="7">
        <v>40</v>
      </c>
      <c r="P31" s="9">
        <f t="shared" si="3"/>
        <v>60</v>
      </c>
      <c r="R31" s="7">
        <f t="shared" si="1"/>
        <v>40</v>
      </c>
      <c r="S31" s="7"/>
      <c r="T31" s="7"/>
      <c r="U31" s="7"/>
      <c r="V31" s="7"/>
      <c r="W31" s="7"/>
      <c r="X31" s="7"/>
      <c r="Y31" s="7"/>
      <c r="AA31" s="64"/>
      <c r="AB31" s="7"/>
      <c r="AC31" s="7"/>
      <c r="AD31" s="7"/>
      <c r="AE31" s="9">
        <f t="shared" si="4"/>
        <v>0</v>
      </c>
    </row>
    <row r="32" spans="1:31" x14ac:dyDescent="0.2">
      <c r="A32" s="15">
        <v>694</v>
      </c>
      <c r="C32" s="8"/>
      <c r="D32" s="7"/>
      <c r="E32" s="7"/>
      <c r="F32" s="7"/>
      <c r="G32" s="7"/>
      <c r="H32" s="7"/>
      <c r="I32" s="7"/>
      <c r="J32" s="7"/>
      <c r="L32" s="7">
        <v>50</v>
      </c>
      <c r="M32" s="7"/>
      <c r="N32" s="7"/>
      <c r="O32" s="7"/>
      <c r="P32" s="9">
        <f t="shared" si="3"/>
        <v>50</v>
      </c>
      <c r="R32" s="7">
        <f t="shared" si="1"/>
        <v>0</v>
      </c>
      <c r="S32" s="7"/>
      <c r="T32" s="7"/>
      <c r="U32" s="7"/>
      <c r="V32" s="7"/>
      <c r="W32" s="7"/>
      <c r="X32" s="7"/>
      <c r="Y32" s="7">
        <v>50</v>
      </c>
      <c r="AA32" s="7"/>
      <c r="AB32" s="7"/>
      <c r="AC32" s="7"/>
      <c r="AD32" s="7"/>
      <c r="AE32" s="9">
        <f t="shared" si="4"/>
        <v>50</v>
      </c>
    </row>
    <row r="33" spans="1:31" x14ac:dyDescent="0.2">
      <c r="A33" s="15" t="s">
        <v>34</v>
      </c>
      <c r="B33" s="15">
        <v>19</v>
      </c>
      <c r="C33" s="8">
        <v>61</v>
      </c>
      <c r="D33" s="7"/>
      <c r="E33" s="7"/>
      <c r="F33" s="7"/>
      <c r="G33" s="7"/>
      <c r="H33" s="7"/>
      <c r="I33" s="7"/>
      <c r="J33" s="7">
        <v>38</v>
      </c>
      <c r="K33" s="7"/>
      <c r="L33" s="7"/>
      <c r="M33" s="7"/>
      <c r="N33" s="7"/>
      <c r="O33" s="7"/>
      <c r="P33" s="9">
        <f t="shared" si="3"/>
        <v>38</v>
      </c>
      <c r="R33" s="7">
        <f t="shared" si="1"/>
        <v>0</v>
      </c>
      <c r="S33" s="7"/>
      <c r="T33" s="7"/>
      <c r="U33" s="7"/>
      <c r="V33" s="7"/>
      <c r="W33" s="7"/>
      <c r="X33" s="7">
        <v>40</v>
      </c>
      <c r="Y33" s="7"/>
      <c r="Z33" s="7"/>
      <c r="AA33" s="7"/>
      <c r="AB33" s="7"/>
      <c r="AC33" s="7"/>
      <c r="AD33" s="7"/>
      <c r="AE33" s="9">
        <f t="shared" si="4"/>
        <v>40</v>
      </c>
    </row>
    <row r="34" spans="1:31" x14ac:dyDescent="0.2">
      <c r="A34" s="15" t="s">
        <v>35</v>
      </c>
      <c r="B34" s="15">
        <v>14</v>
      </c>
      <c r="C34" s="8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9">
        <f t="shared" si="3"/>
        <v>0</v>
      </c>
      <c r="R34" s="7">
        <f t="shared" si="1"/>
        <v>0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9">
        <f t="shared" si="4"/>
        <v>0</v>
      </c>
    </row>
    <row r="35" spans="1:31" x14ac:dyDescent="0.2">
      <c r="A35" s="15" t="s">
        <v>74</v>
      </c>
      <c r="B35" s="15">
        <v>19</v>
      </c>
      <c r="C35" s="8"/>
      <c r="D35" s="7"/>
      <c r="E35" s="7"/>
      <c r="F35" s="7"/>
      <c r="G35" s="7"/>
      <c r="H35" s="7"/>
      <c r="J35" s="7"/>
      <c r="K35" s="7"/>
      <c r="L35" s="7"/>
      <c r="M35" s="7"/>
      <c r="N35" s="7"/>
      <c r="O35" s="7"/>
      <c r="P35" s="9">
        <f t="shared" si="3"/>
        <v>0</v>
      </c>
      <c r="R35" s="7">
        <f t="shared" si="1"/>
        <v>0</v>
      </c>
      <c r="S35" s="7"/>
      <c r="T35" s="7"/>
      <c r="U35" s="7"/>
      <c r="V35" s="7"/>
      <c r="W35" s="7"/>
      <c r="Y35" s="7"/>
      <c r="Z35" s="7"/>
      <c r="AA35" s="7"/>
      <c r="AB35" s="7"/>
      <c r="AC35" s="7"/>
      <c r="AD35" s="7"/>
      <c r="AE35" s="9">
        <f t="shared" si="4"/>
        <v>0</v>
      </c>
    </row>
    <row r="36" spans="1:31" x14ac:dyDescent="0.2">
      <c r="A36" s="15" t="s">
        <v>84</v>
      </c>
      <c r="B36" s="15">
        <v>14</v>
      </c>
      <c r="C36" s="8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9">
        <f t="shared" si="3"/>
        <v>0</v>
      </c>
      <c r="R36" s="7">
        <f t="shared" si="1"/>
        <v>0</v>
      </c>
      <c r="S36" s="7"/>
      <c r="T36" s="7"/>
      <c r="U36" s="7"/>
      <c r="V36" s="7"/>
      <c r="W36" s="7"/>
      <c r="X36" s="7"/>
      <c r="Y36" s="7"/>
      <c r="Z36" s="7"/>
      <c r="AA36" s="7">
        <v>90</v>
      </c>
      <c r="AB36" s="7"/>
      <c r="AC36" s="7"/>
      <c r="AD36" s="7"/>
      <c r="AE36" s="9">
        <f t="shared" si="4"/>
        <v>90</v>
      </c>
    </row>
    <row r="37" spans="1:31" x14ac:dyDescent="0.2">
      <c r="A37" s="15" t="s">
        <v>36</v>
      </c>
      <c r="B37" s="15">
        <v>19</v>
      </c>
      <c r="C37" s="8">
        <v>100</v>
      </c>
      <c r="D37" s="7"/>
      <c r="E37" s="7"/>
      <c r="F37" s="7"/>
      <c r="G37" s="7"/>
      <c r="H37" s="7"/>
      <c r="I37" s="7"/>
      <c r="J37" s="7">
        <v>100</v>
      </c>
      <c r="K37" s="7"/>
      <c r="L37" s="7"/>
      <c r="M37" s="7"/>
      <c r="N37" s="7"/>
      <c r="O37" s="7"/>
      <c r="P37" s="9">
        <f t="shared" si="3"/>
        <v>100</v>
      </c>
      <c r="R37" s="7">
        <f t="shared" si="1"/>
        <v>0</v>
      </c>
      <c r="S37" s="7"/>
      <c r="T37" s="7"/>
      <c r="U37" s="7"/>
      <c r="V37" s="7"/>
      <c r="W37" s="7"/>
      <c r="X37" s="7"/>
      <c r="Y37" s="7">
        <v>150</v>
      </c>
      <c r="Z37" s="7">
        <v>150</v>
      </c>
      <c r="AA37" s="7">
        <v>150</v>
      </c>
      <c r="AB37" s="7"/>
      <c r="AC37" s="7"/>
      <c r="AD37" s="7"/>
      <c r="AE37" s="9">
        <f t="shared" si="4"/>
        <v>450</v>
      </c>
    </row>
    <row r="38" spans="1:31" x14ac:dyDescent="0.2">
      <c r="A38" s="15" t="s">
        <v>37</v>
      </c>
      <c r="B38" s="15">
        <v>19</v>
      </c>
      <c r="C38" s="8"/>
      <c r="D38" s="7"/>
      <c r="E38" s="7"/>
      <c r="F38" s="7">
        <v>106.4</v>
      </c>
      <c r="G38" s="7"/>
      <c r="H38" s="7"/>
      <c r="I38" s="7"/>
      <c r="J38" s="7"/>
      <c r="K38" s="7"/>
      <c r="L38" s="7"/>
      <c r="M38" s="7"/>
      <c r="N38" s="7"/>
      <c r="O38" s="7"/>
      <c r="P38" s="9">
        <f t="shared" si="3"/>
        <v>106.4</v>
      </c>
      <c r="R38" s="7">
        <f t="shared" si="1"/>
        <v>0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9">
        <f t="shared" si="4"/>
        <v>0</v>
      </c>
    </row>
    <row r="39" spans="1:31" x14ac:dyDescent="0.2">
      <c r="A39" s="15" t="s">
        <v>38</v>
      </c>
      <c r="B39" s="15">
        <v>19</v>
      </c>
      <c r="C39" s="8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9">
        <f t="shared" si="3"/>
        <v>0</v>
      </c>
      <c r="R39" s="7">
        <f t="shared" si="1"/>
        <v>0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9">
        <f t="shared" si="4"/>
        <v>0</v>
      </c>
    </row>
    <row r="40" spans="1:31" customFormat="1" x14ac:dyDescent="0.2">
      <c r="A40" s="15" t="s">
        <v>71</v>
      </c>
      <c r="B40" s="15">
        <v>19</v>
      </c>
      <c r="D40" s="8"/>
      <c r="E40" s="8"/>
      <c r="F40" s="8">
        <v>185</v>
      </c>
      <c r="G40" s="8"/>
      <c r="H40" s="8"/>
      <c r="I40" s="8"/>
      <c r="J40" s="8"/>
      <c r="K40" s="8"/>
      <c r="L40" s="8"/>
      <c r="M40" s="8">
        <v>94.05</v>
      </c>
      <c r="N40" s="8"/>
      <c r="O40" s="8"/>
      <c r="P40" s="9">
        <f t="shared" si="3"/>
        <v>279.05</v>
      </c>
      <c r="R40" s="7">
        <f t="shared" si="1"/>
        <v>0</v>
      </c>
      <c r="S40" s="8"/>
      <c r="T40" s="8"/>
      <c r="U40" s="8"/>
      <c r="V40" s="8">
        <v>56.5</v>
      </c>
      <c r="W40" s="8"/>
      <c r="X40" s="8"/>
      <c r="Y40" s="8">
        <v>64.5</v>
      </c>
      <c r="Z40" s="8"/>
      <c r="AA40" s="8"/>
      <c r="AB40" s="8"/>
      <c r="AC40" s="8"/>
      <c r="AD40" s="8"/>
      <c r="AE40" s="9">
        <f t="shared" si="4"/>
        <v>121</v>
      </c>
    </row>
    <row r="41" spans="1:31" x14ac:dyDescent="0.2">
      <c r="A41" s="15" t="s">
        <v>55</v>
      </c>
      <c r="B41" s="15">
        <v>14</v>
      </c>
      <c r="C41" s="8"/>
      <c r="D41" s="7"/>
      <c r="E41" s="7"/>
      <c r="F41" s="7"/>
      <c r="G41" s="7"/>
      <c r="H41" s="7"/>
      <c r="I41" s="7"/>
      <c r="J41" s="7">
        <v>67</v>
      </c>
      <c r="K41" s="7"/>
      <c r="L41" s="64"/>
      <c r="M41" s="7">
        <v>24.6</v>
      </c>
      <c r="N41" s="7"/>
      <c r="O41" s="7"/>
      <c r="P41" s="9">
        <f t="shared" si="3"/>
        <v>91.6</v>
      </c>
      <c r="R41" s="7">
        <f t="shared" si="1"/>
        <v>0</v>
      </c>
      <c r="S41" s="7"/>
      <c r="T41" s="7"/>
      <c r="U41" s="7"/>
      <c r="V41" s="7"/>
      <c r="W41" s="7"/>
      <c r="X41" s="7"/>
      <c r="Y41" s="7"/>
      <c r="Z41" s="7"/>
      <c r="AA41" s="64"/>
      <c r="AB41" s="7"/>
      <c r="AC41" s="7"/>
      <c r="AD41" s="7"/>
      <c r="AE41" s="9">
        <f t="shared" si="4"/>
        <v>0</v>
      </c>
    </row>
    <row r="42" spans="1:31" x14ac:dyDescent="0.2">
      <c r="A42" s="15">
        <v>1118</v>
      </c>
      <c r="C42" s="8"/>
      <c r="D42" s="7"/>
      <c r="E42" s="7"/>
      <c r="F42" s="7"/>
      <c r="G42" s="7"/>
      <c r="H42" s="7"/>
      <c r="I42" s="7"/>
      <c r="J42" s="7"/>
      <c r="K42" s="7"/>
      <c r="L42" s="64"/>
      <c r="M42" s="7"/>
      <c r="N42" s="7"/>
      <c r="O42" s="7"/>
      <c r="P42" s="9">
        <f t="shared" ref="P42" si="5">SUM(D42:O42)</f>
        <v>0</v>
      </c>
      <c r="R42" s="7">
        <f t="shared" ref="R42" si="6">O42</f>
        <v>0</v>
      </c>
      <c r="S42" s="7"/>
      <c r="T42" s="7"/>
      <c r="U42" s="7"/>
      <c r="V42" s="7"/>
      <c r="W42" s="7"/>
      <c r="X42" s="7">
        <v>100</v>
      </c>
      <c r="Y42" s="7"/>
      <c r="Z42" s="7"/>
      <c r="AA42" s="64"/>
      <c r="AB42" s="7"/>
      <c r="AC42" s="7"/>
      <c r="AD42" s="7"/>
      <c r="AE42" s="9">
        <f t="shared" ref="AE42" si="7">SUM(S42:AD42)</f>
        <v>100</v>
      </c>
    </row>
    <row r="43" spans="1:31" x14ac:dyDescent="0.2">
      <c r="A43" s="15">
        <v>1147</v>
      </c>
      <c r="C43" s="8"/>
      <c r="D43" s="7"/>
      <c r="E43" s="7"/>
      <c r="F43" s="7">
        <v>18</v>
      </c>
      <c r="G43" s="7"/>
      <c r="H43" s="7"/>
      <c r="I43" s="7"/>
      <c r="J43" s="7">
        <v>19</v>
      </c>
      <c r="K43" s="7"/>
      <c r="L43" s="64"/>
      <c r="M43" s="7"/>
      <c r="N43" s="7"/>
      <c r="O43" s="7"/>
      <c r="P43" s="9">
        <f t="shared" si="3"/>
        <v>37</v>
      </c>
      <c r="R43" s="7">
        <f t="shared" si="1"/>
        <v>0</v>
      </c>
      <c r="S43" s="7"/>
      <c r="T43" s="7"/>
      <c r="U43" s="7"/>
      <c r="V43" s="7"/>
      <c r="W43" s="7"/>
      <c r="X43" s="7"/>
      <c r="Y43" s="7"/>
      <c r="Z43" s="7"/>
      <c r="AA43" s="64"/>
      <c r="AB43" s="7"/>
      <c r="AC43" s="7"/>
      <c r="AD43" s="7"/>
      <c r="AE43" s="9">
        <f t="shared" si="4"/>
        <v>0</v>
      </c>
    </row>
    <row r="44" spans="1:31" x14ac:dyDescent="0.2">
      <c r="A44" s="15" t="s">
        <v>39</v>
      </c>
      <c r="B44" s="15">
        <v>14</v>
      </c>
      <c r="C44" s="8"/>
      <c r="D44" s="8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9">
        <f t="shared" si="3"/>
        <v>0</v>
      </c>
      <c r="R44" s="7">
        <f t="shared" si="1"/>
        <v>0</v>
      </c>
      <c r="S44" s="8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9">
        <f t="shared" si="4"/>
        <v>0</v>
      </c>
    </row>
    <row r="45" spans="1:31" x14ac:dyDescent="0.2">
      <c r="A45" s="15" t="s">
        <v>40</v>
      </c>
      <c r="B45" s="15">
        <v>19</v>
      </c>
      <c r="C45" s="8"/>
      <c r="D45" s="7">
        <v>217.5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9">
        <f t="shared" si="3"/>
        <v>217.5</v>
      </c>
      <c r="R45" s="7">
        <f t="shared" si="1"/>
        <v>0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9">
        <f t="shared" si="4"/>
        <v>0</v>
      </c>
    </row>
    <row r="46" spans="1:31" x14ac:dyDescent="0.2">
      <c r="A46" s="15" t="s">
        <v>61</v>
      </c>
      <c r="C46" s="8">
        <v>100</v>
      </c>
      <c r="D46" s="7">
        <v>316</v>
      </c>
      <c r="E46" s="7">
        <v>25</v>
      </c>
      <c r="F46" s="7"/>
      <c r="G46" s="7"/>
      <c r="H46" s="7"/>
      <c r="I46" s="7">
        <v>36</v>
      </c>
      <c r="J46" s="7"/>
      <c r="K46" s="7">
        <v>51</v>
      </c>
      <c r="L46" s="7"/>
      <c r="M46" s="7"/>
      <c r="N46" s="7"/>
      <c r="O46" s="7"/>
      <c r="P46" s="9">
        <f t="shared" si="3"/>
        <v>428</v>
      </c>
      <c r="R46" s="7">
        <f t="shared" si="1"/>
        <v>0</v>
      </c>
      <c r="S46" s="7">
        <v>54</v>
      </c>
      <c r="T46" s="7"/>
      <c r="U46" s="7">
        <v>500</v>
      </c>
      <c r="V46" s="7"/>
      <c r="W46" s="7">
        <v>39</v>
      </c>
      <c r="X46" s="7"/>
      <c r="Y46" s="7"/>
      <c r="Z46" s="7">
        <v>59</v>
      </c>
      <c r="AA46" s="7"/>
      <c r="AB46" s="7"/>
      <c r="AC46" s="7"/>
      <c r="AD46" s="7"/>
      <c r="AE46" s="9">
        <f t="shared" si="4"/>
        <v>652</v>
      </c>
    </row>
    <row r="47" spans="1:31" x14ac:dyDescent="0.2">
      <c r="A47" s="15" t="s">
        <v>108</v>
      </c>
      <c r="C47" s="8"/>
      <c r="D47" s="7"/>
      <c r="E47" s="7"/>
      <c r="F47" s="7"/>
      <c r="G47" s="7"/>
      <c r="H47" s="7"/>
      <c r="I47" s="7"/>
      <c r="J47" s="7"/>
      <c r="K47" s="7"/>
      <c r="L47" s="7"/>
      <c r="M47" s="7">
        <v>165</v>
      </c>
      <c r="N47" s="7"/>
      <c r="O47" s="7"/>
      <c r="P47" s="9">
        <f t="shared" si="3"/>
        <v>165</v>
      </c>
      <c r="R47" s="7">
        <f t="shared" si="1"/>
        <v>0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9">
        <f t="shared" si="4"/>
        <v>0</v>
      </c>
    </row>
    <row r="48" spans="1:31" x14ac:dyDescent="0.2">
      <c r="A48" s="15" t="s">
        <v>17</v>
      </c>
      <c r="C48" s="8"/>
      <c r="D48" s="8"/>
      <c r="E48" s="7">
        <v>23</v>
      </c>
      <c r="F48" s="7">
        <v>22</v>
      </c>
      <c r="G48" s="7"/>
      <c r="H48" s="7"/>
      <c r="I48" s="7"/>
      <c r="J48" s="7">
        <v>21</v>
      </c>
      <c r="K48" s="7"/>
      <c r="L48" s="7">
        <v>7</v>
      </c>
      <c r="M48" s="7"/>
      <c r="N48" s="7"/>
      <c r="O48" s="7"/>
      <c r="P48" s="9">
        <f t="shared" si="3"/>
        <v>73</v>
      </c>
      <c r="R48" s="7">
        <f t="shared" si="1"/>
        <v>0</v>
      </c>
      <c r="S48" s="8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9">
        <f t="shared" si="4"/>
        <v>0</v>
      </c>
    </row>
    <row r="49" spans="1:31" x14ac:dyDescent="0.2">
      <c r="A49" s="15" t="s">
        <v>106</v>
      </c>
      <c r="C49" s="8"/>
      <c r="D49" s="8"/>
      <c r="E49" s="7"/>
      <c r="F49" s="7">
        <v>48.55</v>
      </c>
      <c r="G49" s="7"/>
      <c r="H49" s="7"/>
      <c r="I49" s="7"/>
      <c r="J49" s="7"/>
      <c r="K49" s="7"/>
      <c r="L49" s="7"/>
      <c r="M49" s="7"/>
      <c r="N49" s="7"/>
      <c r="O49" s="7"/>
      <c r="P49" s="9">
        <f t="shared" si="3"/>
        <v>48.55</v>
      </c>
      <c r="R49" s="7">
        <f t="shared" si="1"/>
        <v>0</v>
      </c>
      <c r="S49" s="8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9">
        <f t="shared" si="4"/>
        <v>0</v>
      </c>
    </row>
    <row r="50" spans="1:31" x14ac:dyDescent="0.2">
      <c r="A50" s="15" t="s">
        <v>56</v>
      </c>
      <c r="C50" s="8"/>
      <c r="D50" s="8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9">
        <f t="shared" si="3"/>
        <v>0</v>
      </c>
      <c r="R50" s="7">
        <f t="shared" si="1"/>
        <v>0</v>
      </c>
      <c r="S50" s="8"/>
      <c r="T50" s="7"/>
      <c r="U50" s="7"/>
      <c r="V50" s="7"/>
      <c r="W50" s="7"/>
      <c r="X50" s="7"/>
      <c r="Y50" s="7"/>
      <c r="Z50" s="7">
        <v>100</v>
      </c>
      <c r="AA50" s="7">
        <v>207.47</v>
      </c>
      <c r="AB50" s="7"/>
      <c r="AC50" s="7"/>
      <c r="AD50" s="7"/>
      <c r="AE50" s="9">
        <f t="shared" si="4"/>
        <v>307.47000000000003</v>
      </c>
    </row>
    <row r="51" spans="1:31" x14ac:dyDescent="0.2">
      <c r="A51" s="27" t="s">
        <v>77</v>
      </c>
      <c r="B51" s="3"/>
      <c r="C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9">
        <f t="shared" si="3"/>
        <v>0</v>
      </c>
      <c r="R51" s="7">
        <f t="shared" si="1"/>
        <v>0</v>
      </c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9">
        <f t="shared" si="4"/>
        <v>0</v>
      </c>
    </row>
    <row r="52" spans="1:31" ht="15.75" thickBot="1" x14ac:dyDescent="0.25">
      <c r="A52" s="15" t="s">
        <v>67</v>
      </c>
      <c r="C52" s="8">
        <v>400</v>
      </c>
      <c r="D52" s="7">
        <v>945</v>
      </c>
      <c r="E52" s="7"/>
      <c r="F52" s="7"/>
      <c r="G52" s="7"/>
      <c r="H52" s="7"/>
      <c r="I52" s="7"/>
      <c r="K52" s="7"/>
      <c r="L52" s="7"/>
      <c r="M52" s="7"/>
      <c r="N52" s="7"/>
      <c r="O52" s="7"/>
      <c r="P52" s="9">
        <f t="shared" si="3"/>
        <v>945</v>
      </c>
      <c r="R52" s="7">
        <f t="shared" si="1"/>
        <v>0</v>
      </c>
      <c r="S52" s="7"/>
      <c r="T52" s="7"/>
      <c r="U52" s="7"/>
      <c r="V52" s="7"/>
      <c r="W52" s="7"/>
      <c r="X52" s="7"/>
      <c r="Z52" s="7"/>
      <c r="AA52" s="7"/>
      <c r="AB52" s="7"/>
      <c r="AC52" s="7"/>
      <c r="AD52" s="7"/>
      <c r="AE52" s="9">
        <f t="shared" si="4"/>
        <v>0</v>
      </c>
    </row>
    <row r="53" spans="1:31" ht="16.5" thickBot="1" x14ac:dyDescent="0.3">
      <c r="A53" s="13" t="s">
        <v>13</v>
      </c>
      <c r="B53" s="14"/>
      <c r="C53" s="17">
        <f t="shared" ref="C53:I53" si="8">SUM(C4:C52)</f>
        <v>961</v>
      </c>
      <c r="D53" s="17">
        <f t="shared" si="8"/>
        <v>2019</v>
      </c>
      <c r="E53" s="17">
        <f t="shared" si="8"/>
        <v>465.31</v>
      </c>
      <c r="F53" s="17">
        <f t="shared" si="8"/>
        <v>795.94999999999993</v>
      </c>
      <c r="G53" s="17">
        <f t="shared" si="8"/>
        <v>378.5</v>
      </c>
      <c r="H53" s="17">
        <f t="shared" si="8"/>
        <v>178.5</v>
      </c>
      <c r="I53" s="17">
        <f t="shared" si="8"/>
        <v>436</v>
      </c>
      <c r="J53" s="17">
        <f>SUM(J4:J50)</f>
        <v>295</v>
      </c>
      <c r="K53" s="17">
        <f t="shared" ref="K53:P53" si="9">SUM(K4:K52)</f>
        <v>86</v>
      </c>
      <c r="L53" s="17">
        <f t="shared" si="9"/>
        <v>82</v>
      </c>
      <c r="M53" s="17">
        <f t="shared" si="9"/>
        <v>283.64999999999998</v>
      </c>
      <c r="N53" s="17">
        <f t="shared" si="9"/>
        <v>0</v>
      </c>
      <c r="O53" s="17">
        <f t="shared" si="9"/>
        <v>260</v>
      </c>
      <c r="P53" s="66">
        <f t="shared" si="9"/>
        <v>5279.9100000000008</v>
      </c>
      <c r="R53" s="17">
        <f t="shared" ref="R53:X53" si="10">SUM(R4:R52)</f>
        <v>260</v>
      </c>
      <c r="S53" s="17">
        <f t="shared" si="10"/>
        <v>377.12</v>
      </c>
      <c r="T53" s="17">
        <f t="shared" si="10"/>
        <v>275</v>
      </c>
      <c r="U53" s="17">
        <f t="shared" si="10"/>
        <v>1291.8600000000001</v>
      </c>
      <c r="V53" s="17">
        <f t="shared" si="10"/>
        <v>201.5</v>
      </c>
      <c r="W53" s="17">
        <f t="shared" si="10"/>
        <v>39</v>
      </c>
      <c r="X53" s="17">
        <f t="shared" si="10"/>
        <v>240</v>
      </c>
      <c r="Y53" s="17">
        <f>SUM(Y4:Y50)</f>
        <v>867.5</v>
      </c>
      <c r="Z53" s="17">
        <f t="shared" ref="Z53:AE53" si="11">SUM(Z4:Z52)</f>
        <v>484</v>
      </c>
      <c r="AA53" s="17">
        <f t="shared" si="11"/>
        <v>747.47</v>
      </c>
      <c r="AB53" s="17">
        <f t="shared" si="11"/>
        <v>0</v>
      </c>
      <c r="AC53" s="17">
        <f t="shared" si="11"/>
        <v>0</v>
      </c>
      <c r="AD53" s="17">
        <f t="shared" si="11"/>
        <v>0</v>
      </c>
      <c r="AE53" s="66">
        <f t="shared" si="11"/>
        <v>4523.45</v>
      </c>
    </row>
    <row r="54" spans="1:31" ht="15.75" thickBot="1" x14ac:dyDescent="0.25"/>
    <row r="55" spans="1:31" ht="15.75" customHeight="1" thickBot="1" x14ac:dyDescent="0.3">
      <c r="A55" s="13" t="s">
        <v>14</v>
      </c>
      <c r="B55" s="14"/>
      <c r="C55" s="92" t="s">
        <v>11</v>
      </c>
      <c r="D55" s="1" t="s">
        <v>0</v>
      </c>
      <c r="E55" s="1" t="s">
        <v>1</v>
      </c>
      <c r="F55" s="1" t="s">
        <v>2</v>
      </c>
      <c r="G55" s="1" t="s">
        <v>3</v>
      </c>
      <c r="H55" s="1" t="s">
        <v>4</v>
      </c>
      <c r="I55" s="1" t="s">
        <v>5</v>
      </c>
      <c r="J55" s="1" t="s">
        <v>6</v>
      </c>
      <c r="K55" s="1" t="s">
        <v>7</v>
      </c>
      <c r="L55" s="1" t="s">
        <v>8</v>
      </c>
      <c r="M55" s="1" t="s">
        <v>9</v>
      </c>
      <c r="N55" s="1" t="s">
        <v>10</v>
      </c>
      <c r="O55" s="1" t="s">
        <v>11</v>
      </c>
      <c r="P55" s="6" t="s">
        <v>12</v>
      </c>
      <c r="R55" s="95" t="s">
        <v>11</v>
      </c>
      <c r="S55" s="95" t="s">
        <v>0</v>
      </c>
      <c r="T55" s="95" t="s">
        <v>1</v>
      </c>
      <c r="U55" s="95" t="s">
        <v>2</v>
      </c>
      <c r="V55" s="95" t="s">
        <v>3</v>
      </c>
      <c r="W55" s="95" t="s">
        <v>4</v>
      </c>
      <c r="X55" s="95" t="s">
        <v>5</v>
      </c>
      <c r="Y55" s="95" t="s">
        <v>6</v>
      </c>
      <c r="Z55" s="95" t="s">
        <v>7</v>
      </c>
      <c r="AA55" s="95" t="s">
        <v>8</v>
      </c>
      <c r="AB55" s="95" t="s">
        <v>9</v>
      </c>
      <c r="AC55" s="95" t="s">
        <v>10</v>
      </c>
      <c r="AD55" s="95" t="s">
        <v>11</v>
      </c>
      <c r="AE55" s="6" t="s">
        <v>12</v>
      </c>
    </row>
    <row r="56" spans="1:31" ht="15.75" thickBot="1" x14ac:dyDescent="0.25">
      <c r="A56" s="26" t="s">
        <v>131</v>
      </c>
      <c r="B56" s="2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9"/>
      <c r="R56" s="7"/>
      <c r="S56" s="2"/>
      <c r="T56" s="2"/>
      <c r="U56" s="2"/>
      <c r="V56" s="2"/>
      <c r="W56" s="2"/>
      <c r="X56" s="2"/>
      <c r="Y56" s="2"/>
      <c r="Z56" s="2">
        <v>2000</v>
      </c>
      <c r="AA56" s="2"/>
      <c r="AB56" s="2"/>
      <c r="AC56" s="2"/>
      <c r="AD56" s="2"/>
      <c r="AE56" s="9">
        <v>2000</v>
      </c>
    </row>
    <row r="57" spans="1:31" x14ac:dyDescent="0.2">
      <c r="A57" s="26" t="s">
        <v>95</v>
      </c>
      <c r="B57" s="24"/>
      <c r="C57" s="2"/>
      <c r="D57" s="2">
        <v>106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9">
        <f t="shared" ref="P57:P74" si="12">SUM(D57:O57)</f>
        <v>106</v>
      </c>
      <c r="R57" s="7">
        <f t="shared" ref="R57:R74" si="13">O57</f>
        <v>0</v>
      </c>
      <c r="S57" s="2"/>
      <c r="T57" s="2">
        <v>146</v>
      </c>
      <c r="U57" s="2"/>
      <c r="V57" s="2"/>
      <c r="W57" s="2"/>
      <c r="X57" s="2"/>
      <c r="Y57" s="2"/>
      <c r="Z57" s="2"/>
      <c r="AA57" s="2"/>
      <c r="AB57" s="2"/>
      <c r="AC57" s="2"/>
      <c r="AD57" s="2"/>
      <c r="AE57" s="9">
        <f t="shared" ref="AE57:AE60" si="14">SUM(S57:AD57)</f>
        <v>146</v>
      </c>
    </row>
    <row r="58" spans="1:31" x14ac:dyDescent="0.2">
      <c r="A58" s="93" t="s">
        <v>109</v>
      </c>
      <c r="B58" s="94"/>
      <c r="C58" s="2"/>
      <c r="D58" s="2"/>
      <c r="E58" s="2"/>
      <c r="F58" s="2"/>
      <c r="G58" s="2">
        <v>29.99</v>
      </c>
      <c r="H58" s="2"/>
      <c r="I58" s="2"/>
      <c r="J58" s="2"/>
      <c r="K58" s="2"/>
      <c r="L58" s="2"/>
      <c r="M58" s="2"/>
      <c r="N58" s="2"/>
      <c r="O58" s="2"/>
      <c r="P58" s="9">
        <f t="shared" si="12"/>
        <v>29.99</v>
      </c>
      <c r="R58" s="7">
        <f t="shared" si="13"/>
        <v>0</v>
      </c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9">
        <f t="shared" si="14"/>
        <v>0</v>
      </c>
    </row>
    <row r="59" spans="1:31" x14ac:dyDescent="0.2">
      <c r="A59" s="27" t="s">
        <v>128</v>
      </c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9">
        <f t="shared" si="12"/>
        <v>0</v>
      </c>
      <c r="R59" s="7">
        <f t="shared" si="13"/>
        <v>0</v>
      </c>
      <c r="S59" s="2"/>
      <c r="T59" s="2"/>
      <c r="U59" s="2"/>
      <c r="V59" s="2">
        <v>147.5</v>
      </c>
      <c r="W59" s="2"/>
      <c r="X59" s="2"/>
      <c r="Y59" s="2"/>
      <c r="Z59" s="2"/>
      <c r="AA59" s="2"/>
      <c r="AB59" s="2"/>
      <c r="AC59" s="2"/>
      <c r="AD59" s="2"/>
      <c r="AE59" s="9">
        <f t="shared" si="14"/>
        <v>147.5</v>
      </c>
    </row>
    <row r="60" spans="1:31" x14ac:dyDescent="0.2">
      <c r="A60" s="27" t="s">
        <v>129</v>
      </c>
      <c r="B60" s="3"/>
      <c r="C60" s="2">
        <v>943.69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9">
        <f t="shared" si="12"/>
        <v>0</v>
      </c>
      <c r="R60" s="7">
        <f t="shared" si="13"/>
        <v>0</v>
      </c>
      <c r="S60" s="2"/>
      <c r="T60" s="2"/>
      <c r="U60" s="2"/>
      <c r="V60" s="2"/>
      <c r="W60" s="2"/>
      <c r="X60" s="2"/>
      <c r="Y60" s="2">
        <v>100</v>
      </c>
      <c r="Z60" s="2">
        <v>90.88</v>
      </c>
      <c r="AA60" s="2"/>
      <c r="AB60" s="2"/>
      <c r="AC60" s="2"/>
      <c r="AD60" s="2"/>
      <c r="AE60" s="9">
        <f t="shared" si="14"/>
        <v>190.88</v>
      </c>
    </row>
    <row r="61" spans="1:31" x14ac:dyDescent="0.2">
      <c r="A61" s="27" t="s">
        <v>66</v>
      </c>
      <c r="B61" s="3"/>
      <c r="C61" s="2"/>
      <c r="D61" s="2">
        <v>280</v>
      </c>
      <c r="E61" s="2"/>
      <c r="F61" s="2">
        <v>140</v>
      </c>
      <c r="G61" s="2"/>
      <c r="H61" s="2">
        <v>2100</v>
      </c>
      <c r="I61" s="2"/>
      <c r="J61" s="2"/>
      <c r="K61" s="2"/>
      <c r="L61" s="2"/>
      <c r="M61" s="2"/>
      <c r="N61" s="2"/>
      <c r="O61" s="2"/>
      <c r="P61" s="9">
        <f>SUM(D61:O61)</f>
        <v>2520</v>
      </c>
      <c r="R61" s="7">
        <f t="shared" si="13"/>
        <v>0</v>
      </c>
      <c r="S61" s="2"/>
      <c r="T61" s="2"/>
      <c r="U61" s="2"/>
      <c r="V61" s="2"/>
      <c r="W61" s="2"/>
      <c r="X61" s="2"/>
      <c r="Y61" s="2"/>
      <c r="Z61" s="2"/>
      <c r="AA61" s="2">
        <v>420</v>
      </c>
      <c r="AB61" s="2"/>
      <c r="AC61" s="2"/>
      <c r="AD61" s="2"/>
      <c r="AE61" s="9">
        <f>SUM(S61:AD61)</f>
        <v>420</v>
      </c>
    </row>
    <row r="62" spans="1:31" x14ac:dyDescent="0.2">
      <c r="A62" s="27" t="s">
        <v>112</v>
      </c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>
        <v>88.56</v>
      </c>
      <c r="N62" s="2">
        <v>124.14</v>
      </c>
      <c r="O62" s="2"/>
      <c r="P62" s="9">
        <f>SUM(D62:O62)</f>
        <v>212.7</v>
      </c>
      <c r="R62" s="7">
        <f t="shared" si="13"/>
        <v>0</v>
      </c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9">
        <f>SUM(S62:AD62)</f>
        <v>0</v>
      </c>
    </row>
    <row r="63" spans="1:31" x14ac:dyDescent="0.2">
      <c r="A63" s="27" t="s">
        <v>123</v>
      </c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9">
        <f>SUM(D63:O63)</f>
        <v>0</v>
      </c>
      <c r="R63" s="7">
        <f t="shared" ref="R63" si="15">O63</f>
        <v>0</v>
      </c>
      <c r="S63" s="2"/>
      <c r="T63" s="2">
        <v>40</v>
      </c>
      <c r="U63" s="2"/>
      <c r="V63" s="2"/>
      <c r="W63" s="2"/>
      <c r="X63" s="2"/>
      <c r="Y63" s="2"/>
      <c r="Z63" s="2"/>
      <c r="AA63" s="2"/>
      <c r="AB63" s="2"/>
      <c r="AC63" s="2"/>
      <c r="AD63" s="2"/>
      <c r="AE63" s="9">
        <f>SUM(S63:AD63)</f>
        <v>40</v>
      </c>
    </row>
    <row r="64" spans="1:31" x14ac:dyDescent="0.2">
      <c r="A64" s="27" t="s">
        <v>125</v>
      </c>
      <c r="B64" s="3"/>
      <c r="C64" s="2"/>
      <c r="D64" s="2"/>
      <c r="E64" s="2">
        <v>102.61</v>
      </c>
      <c r="F64" s="2">
        <v>54.48</v>
      </c>
      <c r="G64" s="2">
        <v>54.48</v>
      </c>
      <c r="H64" s="2">
        <v>54.48</v>
      </c>
      <c r="I64" s="2">
        <v>54.48</v>
      </c>
      <c r="J64" s="2">
        <v>54.48</v>
      </c>
      <c r="K64" s="2">
        <v>54.48</v>
      </c>
      <c r="L64" s="2">
        <v>54.48</v>
      </c>
      <c r="M64" s="2">
        <v>54.48</v>
      </c>
      <c r="N64" s="2">
        <v>54.48</v>
      </c>
      <c r="O64" s="2">
        <v>54.48</v>
      </c>
      <c r="P64" s="9">
        <f t="shared" si="12"/>
        <v>647.41000000000008</v>
      </c>
      <c r="R64" s="7">
        <f t="shared" si="13"/>
        <v>54.48</v>
      </c>
      <c r="S64" s="2">
        <v>54.48</v>
      </c>
      <c r="T64" s="2">
        <v>72.48</v>
      </c>
      <c r="U64" s="2">
        <v>68.48</v>
      </c>
      <c r="V64" s="2">
        <v>60</v>
      </c>
      <c r="W64" s="2">
        <v>62</v>
      </c>
      <c r="X64" s="2">
        <v>120</v>
      </c>
      <c r="Y64" s="2">
        <v>60</v>
      </c>
      <c r="Z64" s="2">
        <v>60</v>
      </c>
      <c r="AA64" s="2">
        <v>60</v>
      </c>
      <c r="AB64" s="2"/>
      <c r="AC64" s="2"/>
      <c r="AD64" s="2"/>
      <c r="AE64" s="9">
        <f t="shared" ref="AE64:AE74" si="16">SUM(S64:AD64)</f>
        <v>617.44000000000005</v>
      </c>
    </row>
    <row r="65" spans="1:31" x14ac:dyDescent="0.2">
      <c r="A65" s="27" t="s">
        <v>82</v>
      </c>
      <c r="B65" s="3"/>
      <c r="C65" s="2">
        <v>11.85</v>
      </c>
      <c r="D65" s="2"/>
      <c r="E65" s="2">
        <v>20</v>
      </c>
      <c r="F65" s="2">
        <v>300</v>
      </c>
      <c r="G65" s="2"/>
      <c r="H65" s="2"/>
      <c r="I65" s="2"/>
      <c r="J65" s="2"/>
      <c r="K65" s="2"/>
      <c r="L65" s="2"/>
      <c r="M65" s="2"/>
      <c r="N65" s="2"/>
      <c r="O65" s="2"/>
      <c r="P65" s="9">
        <f t="shared" si="12"/>
        <v>320</v>
      </c>
      <c r="R65" s="7">
        <f t="shared" si="13"/>
        <v>0</v>
      </c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9">
        <f t="shared" si="16"/>
        <v>0</v>
      </c>
    </row>
    <row r="66" spans="1:31" x14ac:dyDescent="0.2">
      <c r="A66" s="27" t="s">
        <v>107</v>
      </c>
      <c r="B66" s="3"/>
      <c r="C66" s="2"/>
      <c r="D66" s="2"/>
      <c r="E66" s="2"/>
      <c r="F66" s="2">
        <v>87.53</v>
      </c>
      <c r="G66" s="2">
        <v>74.95</v>
      </c>
      <c r="H66" s="2">
        <v>74.95</v>
      </c>
      <c r="I66" s="2">
        <v>74.95</v>
      </c>
      <c r="J66" s="2">
        <v>74.95</v>
      </c>
      <c r="K66" s="2">
        <v>74.95</v>
      </c>
      <c r="L66" s="2">
        <v>74.95</v>
      </c>
      <c r="M66" s="2">
        <v>123.34</v>
      </c>
      <c r="N66" s="2">
        <v>124.95</v>
      </c>
      <c r="O66" s="2">
        <v>124.95</v>
      </c>
      <c r="P66" s="9">
        <f t="shared" si="12"/>
        <v>910.47000000000014</v>
      </c>
      <c r="R66" s="7">
        <f t="shared" si="13"/>
        <v>124.95</v>
      </c>
      <c r="S66" s="2">
        <v>124.95</v>
      </c>
      <c r="T66" s="2">
        <v>124.95</v>
      </c>
      <c r="U66" s="2">
        <v>124.95</v>
      </c>
      <c r="V66" s="2">
        <v>124.95</v>
      </c>
      <c r="W66" s="2">
        <v>74.95</v>
      </c>
      <c r="X66" s="2">
        <v>74.95</v>
      </c>
      <c r="Y66" s="2">
        <v>74.95</v>
      </c>
      <c r="Z66" s="2">
        <v>74.95</v>
      </c>
      <c r="AA66" s="2">
        <v>74.95</v>
      </c>
      <c r="AB66" s="2"/>
      <c r="AC66" s="2"/>
      <c r="AD66" s="2"/>
      <c r="AE66" s="9">
        <f t="shared" si="16"/>
        <v>874.55000000000018</v>
      </c>
    </row>
    <row r="67" spans="1:31" x14ac:dyDescent="0.2">
      <c r="A67" s="27" t="s">
        <v>126</v>
      </c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9"/>
      <c r="R67" s="7">
        <f t="shared" si="13"/>
        <v>0</v>
      </c>
      <c r="S67" s="2"/>
      <c r="T67" s="2"/>
      <c r="U67" s="2"/>
      <c r="V67" s="2"/>
      <c r="W67" s="2">
        <v>120</v>
      </c>
      <c r="X67" s="2"/>
      <c r="Y67" s="2"/>
      <c r="Z67" s="2"/>
      <c r="AA67" s="2"/>
      <c r="AB67" s="2"/>
      <c r="AC67" s="2"/>
      <c r="AD67" s="2"/>
      <c r="AE67" s="9">
        <f t="shared" ref="AE67" si="17">SUM(S67:AD67)</f>
        <v>120</v>
      </c>
    </row>
    <row r="68" spans="1:31" ht="16.5" customHeight="1" x14ac:dyDescent="0.2">
      <c r="A68" s="27" t="s">
        <v>72</v>
      </c>
      <c r="B68" s="25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9">
        <f t="shared" si="12"/>
        <v>0</v>
      </c>
      <c r="R68" s="7">
        <f t="shared" si="13"/>
        <v>0</v>
      </c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9">
        <f t="shared" si="16"/>
        <v>0</v>
      </c>
    </row>
    <row r="69" spans="1:31" ht="15.75" customHeight="1" x14ac:dyDescent="0.2">
      <c r="A69" s="25" t="s">
        <v>56</v>
      </c>
      <c r="B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9">
        <f t="shared" si="12"/>
        <v>0</v>
      </c>
      <c r="R69" s="7">
        <f t="shared" si="13"/>
        <v>0</v>
      </c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9">
        <f t="shared" si="16"/>
        <v>0</v>
      </c>
    </row>
    <row r="70" spans="1:31" ht="15.75" customHeight="1" x14ac:dyDescent="0.2">
      <c r="A70" s="25" t="s">
        <v>100</v>
      </c>
      <c r="B70" s="3"/>
      <c r="E70" s="2">
        <v>45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9">
        <f t="shared" si="12"/>
        <v>45</v>
      </c>
      <c r="R70" s="7">
        <f t="shared" si="13"/>
        <v>0</v>
      </c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9">
        <f t="shared" si="16"/>
        <v>0</v>
      </c>
    </row>
    <row r="71" spans="1:31" ht="17.25" customHeight="1" x14ac:dyDescent="0.2">
      <c r="A71" s="15" t="s">
        <v>98</v>
      </c>
      <c r="C71" s="2"/>
      <c r="D71" s="2">
        <v>26</v>
      </c>
      <c r="E71" s="2"/>
      <c r="F71" s="2"/>
      <c r="H71" s="2"/>
      <c r="I71" s="2"/>
      <c r="J71" s="2"/>
      <c r="K71" s="2"/>
      <c r="L71" s="2"/>
      <c r="M71" s="2"/>
      <c r="N71" s="2"/>
      <c r="O71" s="2"/>
      <c r="P71" s="9">
        <f t="shared" si="12"/>
        <v>26</v>
      </c>
      <c r="R71" s="7">
        <f t="shared" si="13"/>
        <v>0</v>
      </c>
      <c r="S71" s="2"/>
      <c r="T71" s="2"/>
      <c r="U71" s="2"/>
      <c r="W71" s="2"/>
      <c r="X71" s="2"/>
      <c r="Y71" s="2"/>
      <c r="Z71" s="2"/>
      <c r="AA71" s="2"/>
      <c r="AB71" s="2"/>
      <c r="AC71" s="2"/>
      <c r="AD71" s="2"/>
      <c r="AE71" s="9">
        <f t="shared" si="16"/>
        <v>0</v>
      </c>
    </row>
    <row r="72" spans="1:31" ht="17.25" customHeight="1" x14ac:dyDescent="0.2">
      <c r="A72" s="15" t="s">
        <v>124</v>
      </c>
      <c r="C72" s="2"/>
      <c r="D72" s="2"/>
      <c r="E72" s="2">
        <v>8.42</v>
      </c>
      <c r="F72" s="2">
        <v>8.42</v>
      </c>
      <c r="H72" s="2"/>
      <c r="I72" s="2"/>
      <c r="J72" s="2">
        <v>5.18</v>
      </c>
      <c r="K72" s="2"/>
      <c r="L72" s="2"/>
      <c r="M72" s="2"/>
      <c r="N72" s="2"/>
      <c r="O72" s="2"/>
      <c r="P72" s="9">
        <f t="shared" si="12"/>
        <v>22.02</v>
      </c>
      <c r="R72" s="7">
        <f t="shared" si="13"/>
        <v>0</v>
      </c>
      <c r="S72" s="2"/>
      <c r="T72" s="2"/>
      <c r="U72" s="2"/>
      <c r="V72" s="2">
        <v>15.79</v>
      </c>
      <c r="W72" s="2">
        <v>17.95</v>
      </c>
      <c r="X72" s="2"/>
      <c r="Y72" s="2">
        <v>39.700000000000003</v>
      </c>
      <c r="Z72" s="2"/>
      <c r="AA72" s="2">
        <v>26.52</v>
      </c>
      <c r="AB72" s="2"/>
      <c r="AC72" s="2"/>
      <c r="AD72" s="2"/>
      <c r="AE72" s="9">
        <f t="shared" si="16"/>
        <v>99.96</v>
      </c>
    </row>
    <row r="73" spans="1:31" ht="17.25" customHeight="1" x14ac:dyDescent="0.2">
      <c r="A73" s="15" t="s">
        <v>127</v>
      </c>
      <c r="C73" s="2"/>
      <c r="D73" s="2"/>
      <c r="E73" s="2"/>
      <c r="F73" s="2"/>
      <c r="H73" s="2"/>
      <c r="I73" s="2"/>
      <c r="J73" s="2"/>
      <c r="K73" s="2"/>
      <c r="L73" s="2"/>
      <c r="M73" s="2"/>
      <c r="N73" s="2"/>
      <c r="O73" s="2"/>
      <c r="P73" s="9">
        <f t="shared" ref="P73" si="18">SUM(D73:O73)</f>
        <v>0</v>
      </c>
      <c r="R73" s="7">
        <f t="shared" ref="R73" si="19">O73</f>
        <v>0</v>
      </c>
      <c r="S73" s="2"/>
      <c r="T73" s="2"/>
      <c r="U73" s="2"/>
      <c r="V73" s="2"/>
      <c r="W73" s="2"/>
      <c r="X73" s="2">
        <v>6.47</v>
      </c>
      <c r="Y73" s="2"/>
      <c r="Z73" s="2"/>
      <c r="AA73" s="2"/>
      <c r="AB73" s="2"/>
      <c r="AC73" s="2"/>
      <c r="AD73" s="2"/>
      <c r="AE73" s="9">
        <f t="shared" ref="AE73" si="20">SUM(S73:AD73)</f>
        <v>6.47</v>
      </c>
    </row>
    <row r="74" spans="1:31" ht="15" customHeight="1" thickBot="1" x14ac:dyDescent="0.25">
      <c r="A74" s="15" t="s">
        <v>75</v>
      </c>
      <c r="C74" s="2">
        <v>130</v>
      </c>
      <c r="D74" s="2"/>
      <c r="E74" s="2"/>
      <c r="F74" s="2"/>
      <c r="H74" s="2"/>
      <c r="I74" s="2"/>
      <c r="J74" s="2"/>
      <c r="K74" s="2"/>
      <c r="L74" s="2"/>
      <c r="M74" s="2"/>
      <c r="N74" s="2"/>
      <c r="O74" s="2"/>
      <c r="P74" s="9">
        <f t="shared" si="12"/>
        <v>0</v>
      </c>
      <c r="R74" s="7">
        <f t="shared" si="13"/>
        <v>0</v>
      </c>
      <c r="S74" s="2"/>
      <c r="T74" s="2"/>
      <c r="U74" s="2"/>
      <c r="W74" s="2"/>
      <c r="X74" s="2"/>
      <c r="Y74" s="2"/>
      <c r="Z74" s="2"/>
      <c r="AA74" s="2"/>
      <c r="AB74" s="2"/>
      <c r="AC74" s="2"/>
      <c r="AD74" s="2"/>
      <c r="AE74" s="9">
        <f t="shared" si="16"/>
        <v>0</v>
      </c>
    </row>
    <row r="75" spans="1:31" ht="16.5" thickBot="1" x14ac:dyDescent="0.3">
      <c r="A75" s="62" t="s">
        <v>15</v>
      </c>
      <c r="B75" s="14"/>
      <c r="C75" s="31">
        <f t="shared" ref="C75:P75" si="21">SUM(C57:C74)</f>
        <v>1085.54</v>
      </c>
      <c r="D75" s="31">
        <f t="shared" si="21"/>
        <v>412</v>
      </c>
      <c r="E75" s="31">
        <f t="shared" si="21"/>
        <v>176.03</v>
      </c>
      <c r="F75" s="31">
        <f t="shared" si="21"/>
        <v>590.42999999999995</v>
      </c>
      <c r="G75" s="31">
        <f t="shared" si="21"/>
        <v>159.42000000000002</v>
      </c>
      <c r="H75" s="31">
        <f t="shared" si="21"/>
        <v>2229.4299999999998</v>
      </c>
      <c r="I75" s="31">
        <f t="shared" si="21"/>
        <v>129.43</v>
      </c>
      <c r="J75" s="31">
        <f t="shared" si="21"/>
        <v>134.61000000000001</v>
      </c>
      <c r="K75" s="31">
        <f t="shared" si="21"/>
        <v>129.43</v>
      </c>
      <c r="L75" s="31">
        <f t="shared" si="21"/>
        <v>129.43</v>
      </c>
      <c r="M75" s="31">
        <f t="shared" si="21"/>
        <v>266.38</v>
      </c>
      <c r="N75" s="31">
        <f t="shared" ref="N75" si="22">SUM(N57:N74)</f>
        <v>303.57</v>
      </c>
      <c r="O75" s="31">
        <f t="shared" si="21"/>
        <v>179.43</v>
      </c>
      <c r="P75" s="67">
        <f t="shared" si="21"/>
        <v>4839.59</v>
      </c>
      <c r="R75" s="31">
        <f t="shared" ref="R75:AD75" si="23">SUM(R57:R74)</f>
        <v>179.43</v>
      </c>
      <c r="S75" s="31">
        <f t="shared" si="23"/>
        <v>179.43</v>
      </c>
      <c r="T75" s="31">
        <f t="shared" si="23"/>
        <v>383.43</v>
      </c>
      <c r="U75" s="31">
        <f t="shared" si="23"/>
        <v>193.43</v>
      </c>
      <c r="V75" s="31">
        <f t="shared" si="23"/>
        <v>348.24</v>
      </c>
      <c r="W75" s="31">
        <f t="shared" si="23"/>
        <v>274.89999999999998</v>
      </c>
      <c r="X75" s="31">
        <f t="shared" si="23"/>
        <v>201.42</v>
      </c>
      <c r="Y75" s="31">
        <f t="shared" si="23"/>
        <v>274.64999999999998</v>
      </c>
      <c r="Z75" s="31">
        <f>SUM(Z56:Z74)</f>
        <v>2225.83</v>
      </c>
      <c r="AA75" s="31">
        <f t="shared" si="23"/>
        <v>581.47</v>
      </c>
      <c r="AB75" s="31">
        <f t="shared" si="23"/>
        <v>0</v>
      </c>
      <c r="AC75" s="31">
        <f t="shared" si="23"/>
        <v>0</v>
      </c>
      <c r="AD75" s="31">
        <f t="shared" si="23"/>
        <v>0</v>
      </c>
      <c r="AE75" s="67">
        <f>SUM(AE56:AE74)</f>
        <v>4662.8000000000011</v>
      </c>
    </row>
    <row r="76" spans="1:31" ht="10.5" customHeight="1" thickBot="1" x14ac:dyDescent="0.2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1" ht="18" customHeight="1" x14ac:dyDescent="0.25">
      <c r="A77" s="38" t="s">
        <v>119</v>
      </c>
      <c r="B77" s="28"/>
      <c r="C77" s="18">
        <f>5358.25-C1+1035.99</f>
        <v>2250.2399999999998</v>
      </c>
      <c r="D77" s="18">
        <f>C80</f>
        <v>2125.6999999999998</v>
      </c>
      <c r="E77" s="18">
        <f>D80</f>
        <v>3732.7</v>
      </c>
      <c r="F77" s="18">
        <f t="shared" ref="F77:L77" si="24">E80</f>
        <v>4021.98</v>
      </c>
      <c r="G77" s="18">
        <f>F80</f>
        <v>4227.5</v>
      </c>
      <c r="H77" s="18">
        <f>G80</f>
        <v>4446.58</v>
      </c>
      <c r="I77" s="18">
        <f t="shared" si="24"/>
        <v>2395.65</v>
      </c>
      <c r="J77" s="18">
        <f t="shared" si="24"/>
        <v>2702.2200000000003</v>
      </c>
      <c r="K77" s="18">
        <f t="shared" si="24"/>
        <v>2862.61</v>
      </c>
      <c r="L77" s="18">
        <f t="shared" si="24"/>
        <v>2819.1800000000003</v>
      </c>
      <c r="M77" s="18">
        <f>L80</f>
        <v>2771.7500000000005</v>
      </c>
      <c r="N77" s="18">
        <f>M80</f>
        <v>2789.0200000000004</v>
      </c>
      <c r="O77" s="19">
        <f>N80</f>
        <v>2485.4500000000003</v>
      </c>
      <c r="R77" s="18">
        <f>O77</f>
        <v>2485.4500000000003</v>
      </c>
      <c r="S77" s="18">
        <f>R80</f>
        <v>2566.0200000000004</v>
      </c>
      <c r="T77" s="18">
        <f>S80</f>
        <v>2763.7100000000005</v>
      </c>
      <c r="U77" s="18">
        <f t="shared" ref="U77" si="25">T80</f>
        <v>2655.2800000000007</v>
      </c>
      <c r="V77" s="18">
        <f>U80</f>
        <v>3753.7100000000009</v>
      </c>
      <c r="W77" s="18">
        <f>V80</f>
        <v>3606.9700000000012</v>
      </c>
      <c r="X77" s="18">
        <f t="shared" ref="X77" si="26">W80</f>
        <v>3371.0700000000011</v>
      </c>
      <c r="Y77" s="18">
        <f t="shared" ref="Y77" si="27">X80</f>
        <v>3409.650000000001</v>
      </c>
      <c r="Z77" s="18">
        <f t="shared" ref="Z77" si="28">Y80</f>
        <v>4002.5000000000014</v>
      </c>
      <c r="AA77" s="18">
        <f t="shared" ref="AA77" si="29">Z80</f>
        <v>2260.6700000000019</v>
      </c>
      <c r="AB77" s="18">
        <f>AA80</f>
        <v>2426.6700000000019</v>
      </c>
      <c r="AC77" s="18">
        <f>AB80</f>
        <v>2426.6700000000019</v>
      </c>
      <c r="AD77" s="19">
        <f>AC80</f>
        <v>2426.6700000000019</v>
      </c>
    </row>
    <row r="78" spans="1:31" x14ac:dyDescent="0.2">
      <c r="A78" s="27" t="s">
        <v>43</v>
      </c>
      <c r="B78" s="3"/>
      <c r="C78" s="2">
        <f t="shared" ref="C78:O78" si="30">C53</f>
        <v>961</v>
      </c>
      <c r="D78" s="2">
        <f t="shared" si="30"/>
        <v>2019</v>
      </c>
      <c r="E78" s="2">
        <f t="shared" si="30"/>
        <v>465.31</v>
      </c>
      <c r="F78" s="2">
        <f t="shared" si="30"/>
        <v>795.94999999999993</v>
      </c>
      <c r="G78" s="2">
        <f t="shared" si="30"/>
        <v>378.5</v>
      </c>
      <c r="H78" s="2">
        <f t="shared" si="30"/>
        <v>178.5</v>
      </c>
      <c r="I78" s="2">
        <f t="shared" si="30"/>
        <v>436</v>
      </c>
      <c r="J78" s="2">
        <f t="shared" si="30"/>
        <v>295</v>
      </c>
      <c r="K78" s="2">
        <f t="shared" si="30"/>
        <v>86</v>
      </c>
      <c r="L78" s="2">
        <f t="shared" si="30"/>
        <v>82</v>
      </c>
      <c r="M78" s="2">
        <f t="shared" si="30"/>
        <v>283.64999999999998</v>
      </c>
      <c r="N78" s="2">
        <f t="shared" ref="N78" si="31">N53</f>
        <v>0</v>
      </c>
      <c r="O78" s="9">
        <f t="shared" si="30"/>
        <v>260</v>
      </c>
      <c r="R78" s="2">
        <f t="shared" ref="R78:AD78" si="32">R53</f>
        <v>260</v>
      </c>
      <c r="S78" s="2">
        <f t="shared" si="32"/>
        <v>377.12</v>
      </c>
      <c r="T78" s="2">
        <f t="shared" si="32"/>
        <v>275</v>
      </c>
      <c r="U78" s="2">
        <f t="shared" si="32"/>
        <v>1291.8600000000001</v>
      </c>
      <c r="V78" s="2">
        <f t="shared" si="32"/>
        <v>201.5</v>
      </c>
      <c r="W78" s="2">
        <f t="shared" si="32"/>
        <v>39</v>
      </c>
      <c r="X78" s="2">
        <f t="shared" si="32"/>
        <v>240</v>
      </c>
      <c r="Y78" s="2">
        <f t="shared" si="32"/>
        <v>867.5</v>
      </c>
      <c r="Z78" s="2">
        <f t="shared" si="32"/>
        <v>484</v>
      </c>
      <c r="AA78" s="2">
        <f t="shared" si="32"/>
        <v>747.47</v>
      </c>
      <c r="AB78" s="2">
        <f t="shared" si="32"/>
        <v>0</v>
      </c>
      <c r="AC78" s="2">
        <f t="shared" si="32"/>
        <v>0</v>
      </c>
      <c r="AD78" s="9">
        <f t="shared" si="32"/>
        <v>0</v>
      </c>
    </row>
    <row r="79" spans="1:31" ht="15" customHeight="1" thickBot="1" x14ac:dyDescent="0.3">
      <c r="A79" s="40" t="s">
        <v>44</v>
      </c>
      <c r="B79" s="68"/>
      <c r="C79" s="69">
        <f t="shared" ref="C79:O79" si="33">C75</f>
        <v>1085.54</v>
      </c>
      <c r="D79" s="69">
        <f t="shared" si="33"/>
        <v>412</v>
      </c>
      <c r="E79" s="69">
        <f t="shared" si="33"/>
        <v>176.03</v>
      </c>
      <c r="F79" s="69">
        <f t="shared" si="33"/>
        <v>590.42999999999995</v>
      </c>
      <c r="G79" s="69">
        <f t="shared" si="33"/>
        <v>159.42000000000002</v>
      </c>
      <c r="H79" s="69">
        <f t="shared" si="33"/>
        <v>2229.4299999999998</v>
      </c>
      <c r="I79" s="69">
        <f t="shared" si="33"/>
        <v>129.43</v>
      </c>
      <c r="J79" s="69">
        <f t="shared" si="33"/>
        <v>134.61000000000001</v>
      </c>
      <c r="K79" s="69">
        <f t="shared" si="33"/>
        <v>129.43</v>
      </c>
      <c r="L79" s="69">
        <f t="shared" si="33"/>
        <v>129.43</v>
      </c>
      <c r="M79" s="69">
        <f t="shared" si="33"/>
        <v>266.38</v>
      </c>
      <c r="N79" s="69">
        <f t="shared" ref="N79" si="34">N75</f>
        <v>303.57</v>
      </c>
      <c r="O79" s="70">
        <f t="shared" si="33"/>
        <v>179.43</v>
      </c>
      <c r="R79" s="69">
        <f t="shared" ref="R79:AD79" si="35">R75</f>
        <v>179.43</v>
      </c>
      <c r="S79" s="69">
        <f t="shared" si="35"/>
        <v>179.43</v>
      </c>
      <c r="T79" s="69">
        <f t="shared" si="35"/>
        <v>383.43</v>
      </c>
      <c r="U79" s="69">
        <f t="shared" si="35"/>
        <v>193.43</v>
      </c>
      <c r="V79" s="69">
        <f t="shared" si="35"/>
        <v>348.24</v>
      </c>
      <c r="W79" s="69">
        <f t="shared" si="35"/>
        <v>274.89999999999998</v>
      </c>
      <c r="X79" s="69">
        <f t="shared" si="35"/>
        <v>201.42</v>
      </c>
      <c r="Y79" s="69">
        <f t="shared" si="35"/>
        <v>274.64999999999998</v>
      </c>
      <c r="Z79" s="69">
        <f t="shared" si="35"/>
        <v>2225.83</v>
      </c>
      <c r="AA79" s="69">
        <f t="shared" si="35"/>
        <v>581.47</v>
      </c>
      <c r="AB79" s="69">
        <f t="shared" si="35"/>
        <v>0</v>
      </c>
      <c r="AC79" s="69">
        <f t="shared" si="35"/>
        <v>0</v>
      </c>
      <c r="AD79" s="70">
        <f t="shared" si="35"/>
        <v>0</v>
      </c>
    </row>
    <row r="80" spans="1:31" ht="16.5" thickBot="1" x14ac:dyDescent="0.3">
      <c r="A80" s="108" t="s">
        <v>47</v>
      </c>
      <c r="B80" s="109"/>
      <c r="C80" s="17">
        <f t="shared" ref="C80:O80" si="36">C77+C78-C79</f>
        <v>2125.6999999999998</v>
      </c>
      <c r="D80" s="17">
        <f t="shared" si="36"/>
        <v>3732.7</v>
      </c>
      <c r="E80" s="17">
        <f t="shared" si="36"/>
        <v>4021.98</v>
      </c>
      <c r="F80" s="17">
        <f t="shared" si="36"/>
        <v>4227.5</v>
      </c>
      <c r="G80" s="17">
        <f t="shared" si="36"/>
        <v>4446.58</v>
      </c>
      <c r="H80" s="17">
        <f t="shared" si="36"/>
        <v>2395.65</v>
      </c>
      <c r="I80" s="17">
        <f t="shared" si="36"/>
        <v>2702.2200000000003</v>
      </c>
      <c r="J80" s="17">
        <f t="shared" si="36"/>
        <v>2862.61</v>
      </c>
      <c r="K80" s="17">
        <f t="shared" si="36"/>
        <v>2819.1800000000003</v>
      </c>
      <c r="L80" s="17">
        <f t="shared" si="36"/>
        <v>2771.7500000000005</v>
      </c>
      <c r="M80" s="17">
        <f t="shared" si="36"/>
        <v>2789.0200000000004</v>
      </c>
      <c r="N80" s="17">
        <f t="shared" ref="N80" si="37">N77+N78-N79</f>
        <v>2485.4500000000003</v>
      </c>
      <c r="O80" s="66">
        <f t="shared" si="36"/>
        <v>2566.0200000000004</v>
      </c>
      <c r="P80" s="4"/>
      <c r="R80" s="17">
        <f t="shared" ref="R80:AD80" si="38">R77+R78-R79</f>
        <v>2566.0200000000004</v>
      </c>
      <c r="S80" s="17">
        <f t="shared" si="38"/>
        <v>2763.7100000000005</v>
      </c>
      <c r="T80" s="17">
        <f t="shared" si="38"/>
        <v>2655.2800000000007</v>
      </c>
      <c r="U80" s="17">
        <f t="shared" si="38"/>
        <v>3753.7100000000009</v>
      </c>
      <c r="V80" s="17">
        <f t="shared" si="38"/>
        <v>3606.9700000000012</v>
      </c>
      <c r="W80" s="17">
        <f t="shared" si="38"/>
        <v>3371.0700000000011</v>
      </c>
      <c r="X80" s="17">
        <f t="shared" si="38"/>
        <v>3409.650000000001</v>
      </c>
      <c r="Y80" s="17">
        <f t="shared" si="38"/>
        <v>4002.5000000000014</v>
      </c>
      <c r="Z80" s="17">
        <f t="shared" si="38"/>
        <v>2260.6700000000019</v>
      </c>
      <c r="AA80" s="17">
        <f t="shared" si="38"/>
        <v>2426.6700000000019</v>
      </c>
      <c r="AB80" s="17">
        <f t="shared" si="38"/>
        <v>2426.6700000000019</v>
      </c>
      <c r="AC80" s="17">
        <f t="shared" si="38"/>
        <v>2426.6700000000019</v>
      </c>
      <c r="AD80" s="66">
        <f t="shared" si="38"/>
        <v>2426.6700000000019</v>
      </c>
      <c r="AE80" s="4"/>
    </row>
    <row r="82" spans="1:31" x14ac:dyDescent="0.2">
      <c r="A82" s="15" t="s">
        <v>101</v>
      </c>
      <c r="C82" s="90">
        <f t="shared" ref="C82:O82" si="39">$C$1</f>
        <v>4144</v>
      </c>
      <c r="D82" s="90">
        <f t="shared" si="39"/>
        <v>4144</v>
      </c>
      <c r="E82" s="90">
        <f t="shared" si="39"/>
        <v>4144</v>
      </c>
      <c r="F82" s="90">
        <f t="shared" si="39"/>
        <v>4144</v>
      </c>
      <c r="G82" s="90">
        <f t="shared" si="39"/>
        <v>4144</v>
      </c>
      <c r="H82" s="90">
        <f t="shared" si="39"/>
        <v>4144</v>
      </c>
      <c r="I82" s="90">
        <f t="shared" si="39"/>
        <v>4144</v>
      </c>
      <c r="J82" s="90">
        <f t="shared" si="39"/>
        <v>4144</v>
      </c>
      <c r="K82" s="90">
        <f t="shared" si="39"/>
        <v>4144</v>
      </c>
      <c r="L82" s="90">
        <f t="shared" si="39"/>
        <v>4144</v>
      </c>
      <c r="M82" s="90">
        <f t="shared" si="39"/>
        <v>4144</v>
      </c>
      <c r="N82" s="90">
        <f t="shared" si="39"/>
        <v>4144</v>
      </c>
      <c r="O82" s="90">
        <f t="shared" si="39"/>
        <v>4144</v>
      </c>
      <c r="P82" s="89"/>
      <c r="R82" s="90">
        <f t="shared" ref="R82:AD82" si="40">$C$1</f>
        <v>4144</v>
      </c>
      <c r="S82" s="90">
        <f t="shared" si="40"/>
        <v>4144</v>
      </c>
      <c r="T82" s="90">
        <f t="shared" si="40"/>
        <v>4144</v>
      </c>
      <c r="U82" s="90">
        <f t="shared" si="40"/>
        <v>4144</v>
      </c>
      <c r="V82" s="90">
        <f t="shared" si="40"/>
        <v>4144</v>
      </c>
      <c r="W82" s="90">
        <f t="shared" si="40"/>
        <v>4144</v>
      </c>
      <c r="X82" s="90">
        <f t="shared" si="40"/>
        <v>4144</v>
      </c>
      <c r="Y82" s="90">
        <f t="shared" si="40"/>
        <v>4144</v>
      </c>
      <c r="Z82" s="90">
        <f t="shared" si="40"/>
        <v>4144</v>
      </c>
      <c r="AA82" s="90">
        <f t="shared" si="40"/>
        <v>4144</v>
      </c>
      <c r="AB82" s="90">
        <f t="shared" si="40"/>
        <v>4144</v>
      </c>
      <c r="AC82" s="90">
        <f t="shared" si="40"/>
        <v>4144</v>
      </c>
      <c r="AD82" s="90">
        <f t="shared" si="40"/>
        <v>4144</v>
      </c>
      <c r="AE82" s="89"/>
    </row>
    <row r="83" spans="1:31" ht="15.75" thickBot="1" x14ac:dyDescent="0.25">
      <c r="A83" s="15" t="s">
        <v>102</v>
      </c>
      <c r="C83" s="91">
        <f>C82+C80</f>
        <v>6269.7</v>
      </c>
      <c r="D83" s="91">
        <f t="shared" ref="D83:O83" si="41">D82+D80</f>
        <v>7876.7</v>
      </c>
      <c r="E83" s="91">
        <f t="shared" si="41"/>
        <v>8165.98</v>
      </c>
      <c r="F83" s="91">
        <f t="shared" si="41"/>
        <v>8371.5</v>
      </c>
      <c r="G83" s="91">
        <f t="shared" si="41"/>
        <v>8590.58</v>
      </c>
      <c r="H83" s="91">
        <f t="shared" si="41"/>
        <v>6539.65</v>
      </c>
      <c r="I83" s="91">
        <f t="shared" si="41"/>
        <v>6846.22</v>
      </c>
      <c r="J83" s="91">
        <f t="shared" si="41"/>
        <v>7006.6100000000006</v>
      </c>
      <c r="K83" s="91">
        <f t="shared" si="41"/>
        <v>6963.18</v>
      </c>
      <c r="L83" s="91">
        <f t="shared" si="41"/>
        <v>6915.75</v>
      </c>
      <c r="M83" s="91">
        <f t="shared" si="41"/>
        <v>6933.02</v>
      </c>
      <c r="N83" s="91">
        <f t="shared" ref="N83" si="42">N82+N80</f>
        <v>6629.4500000000007</v>
      </c>
      <c r="O83" s="91">
        <f t="shared" si="41"/>
        <v>6710.02</v>
      </c>
      <c r="R83" s="91">
        <f>R82+R80</f>
        <v>6710.02</v>
      </c>
      <c r="S83" s="91">
        <f t="shared" ref="S83:AD83" si="43">S82+S80</f>
        <v>6907.7100000000009</v>
      </c>
      <c r="T83" s="91">
        <f t="shared" si="43"/>
        <v>6799.2800000000007</v>
      </c>
      <c r="U83" s="91">
        <f t="shared" si="43"/>
        <v>7897.7100000000009</v>
      </c>
      <c r="V83" s="91">
        <f t="shared" si="43"/>
        <v>7750.9700000000012</v>
      </c>
      <c r="W83" s="91">
        <f t="shared" si="43"/>
        <v>7515.0700000000015</v>
      </c>
      <c r="X83" s="91">
        <f t="shared" si="43"/>
        <v>7553.6500000000015</v>
      </c>
      <c r="Y83" s="91">
        <f t="shared" si="43"/>
        <v>8146.5000000000018</v>
      </c>
      <c r="Z83" s="91">
        <f t="shared" si="43"/>
        <v>6404.6700000000019</v>
      </c>
      <c r="AA83" s="91">
        <f t="shared" si="43"/>
        <v>6570.6700000000019</v>
      </c>
      <c r="AB83" s="91">
        <f t="shared" si="43"/>
        <v>6570.6700000000019</v>
      </c>
      <c r="AC83" s="91">
        <f t="shared" si="43"/>
        <v>6570.6700000000019</v>
      </c>
      <c r="AD83" s="91">
        <f t="shared" si="43"/>
        <v>6570.6700000000019</v>
      </c>
    </row>
    <row r="84" spans="1:31" ht="15.75" thickTop="1" x14ac:dyDescent="0.2">
      <c r="S84" s="89"/>
      <c r="X84" s="89"/>
    </row>
    <row r="85" spans="1:31" x14ac:dyDescent="0.2">
      <c r="E85" s="89"/>
      <c r="T85" s="89"/>
    </row>
    <row r="87" spans="1:31" x14ac:dyDescent="0.2">
      <c r="R87" s="89"/>
    </row>
  </sheetData>
  <autoFilter ref="A3:P75" xr:uid="{86F2ADDA-846F-4FEB-88FF-5F8AE942AEF4}"/>
  <mergeCells count="2">
    <mergeCell ref="A80:B80"/>
    <mergeCell ref="C2:P2"/>
  </mergeCells>
  <printOptions gridLines="1"/>
  <pageMargins left="0" right="0" top="0.25" bottom="0" header="0" footer="0"/>
  <pageSetup scale="65" orientation="landscape" r:id="rId1"/>
  <headerFooter scaleWithDoc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6"/>
  <sheetViews>
    <sheetView zoomScale="90" zoomScaleNormal="90" workbookViewId="0">
      <pane xSplit="1" ySplit="3" topLeftCell="B4" activePane="bottomRight" state="frozen"/>
      <selection activeCell="B19" sqref="B19"/>
      <selection pane="topRight" activeCell="B19" sqref="B19"/>
      <selection pane="bottomLeft" activeCell="B19" sqref="B19"/>
      <selection pane="bottomRight" activeCell="A21" sqref="A21"/>
    </sheetView>
  </sheetViews>
  <sheetFormatPr defaultColWidth="8.85546875" defaultRowHeight="15" x14ac:dyDescent="0.2"/>
  <cols>
    <col min="1" max="1" width="40.85546875" style="15" customWidth="1"/>
    <col min="2" max="14" width="12.5703125" style="3" hidden="1" customWidth="1"/>
    <col min="15" max="15" width="14.140625" style="3" hidden="1" customWidth="1"/>
    <col min="16" max="16" width="2.7109375" style="3" customWidth="1"/>
    <col min="17" max="29" width="12.5703125" style="3" customWidth="1"/>
    <col min="30" max="30" width="14.140625" style="3" customWidth="1"/>
    <col min="31" max="16384" width="8.85546875" style="3"/>
  </cols>
  <sheetData>
    <row r="1" spans="1:30" ht="18" x14ac:dyDescent="0.25">
      <c r="A1" s="3"/>
      <c r="B1" s="20"/>
      <c r="C1" s="4"/>
      <c r="D1" s="21" t="s">
        <v>93</v>
      </c>
      <c r="E1" s="63"/>
      <c r="F1" s="21"/>
      <c r="Q1" s="20"/>
      <c r="R1" s="4"/>
      <c r="S1" s="21" t="s">
        <v>120</v>
      </c>
      <c r="T1" s="63"/>
      <c r="U1" s="21"/>
    </row>
    <row r="2" spans="1:30" ht="18" customHeight="1" thickBot="1" x14ac:dyDescent="0.3">
      <c r="A2" s="12"/>
      <c r="B2" s="20"/>
      <c r="C2" s="4"/>
      <c r="D2" s="4"/>
      <c r="F2" s="21"/>
      <c r="Q2" s="20"/>
      <c r="R2" s="4"/>
      <c r="S2" s="4"/>
      <c r="U2" s="21"/>
    </row>
    <row r="3" spans="1:30" ht="18.75" customHeight="1" thickBot="1" x14ac:dyDescent="0.3">
      <c r="A3" s="13" t="s">
        <v>52</v>
      </c>
      <c r="B3" s="1" t="s">
        <v>11</v>
      </c>
      <c r="C3" s="92" t="s">
        <v>0</v>
      </c>
      <c r="D3" s="92" t="s">
        <v>1</v>
      </c>
      <c r="E3" s="92" t="s">
        <v>2</v>
      </c>
      <c r="F3" s="92" t="s">
        <v>3</v>
      </c>
      <c r="G3" s="92" t="s">
        <v>4</v>
      </c>
      <c r="H3" s="92" t="s">
        <v>5</v>
      </c>
      <c r="I3" s="92" t="s">
        <v>6</v>
      </c>
      <c r="J3" s="92" t="s">
        <v>7</v>
      </c>
      <c r="K3" s="92" t="s">
        <v>8</v>
      </c>
      <c r="L3" s="92" t="s">
        <v>9</v>
      </c>
      <c r="M3" s="92" t="s">
        <v>10</v>
      </c>
      <c r="N3" s="1" t="s">
        <v>11</v>
      </c>
      <c r="O3" s="6" t="s">
        <v>12</v>
      </c>
      <c r="Q3" s="97" t="s">
        <v>11</v>
      </c>
      <c r="R3" s="95" t="s">
        <v>0</v>
      </c>
      <c r="S3" s="95" t="s">
        <v>1</v>
      </c>
      <c r="T3" s="95" t="s">
        <v>2</v>
      </c>
      <c r="U3" s="95" t="s">
        <v>3</v>
      </c>
      <c r="V3" s="95" t="s">
        <v>4</v>
      </c>
      <c r="W3" s="95" t="s">
        <v>5</v>
      </c>
      <c r="X3" s="95" t="s">
        <v>6</v>
      </c>
      <c r="Y3" s="95" t="s">
        <v>7</v>
      </c>
      <c r="Z3" s="95" t="s">
        <v>8</v>
      </c>
      <c r="AA3" s="95" t="s">
        <v>9</v>
      </c>
      <c r="AB3" s="95" t="s">
        <v>10</v>
      </c>
      <c r="AC3" s="95" t="s">
        <v>11</v>
      </c>
      <c r="AD3" s="6" t="s">
        <v>12</v>
      </c>
    </row>
    <row r="4" spans="1:30" x14ac:dyDescent="0.2">
      <c r="A4" s="15" t="s">
        <v>130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Q4" s="98"/>
      <c r="R4" s="7"/>
      <c r="S4" s="7"/>
      <c r="T4" s="7"/>
      <c r="U4" s="7"/>
      <c r="V4" s="7"/>
      <c r="W4" s="7"/>
      <c r="X4" s="7"/>
      <c r="Y4" s="7">
        <v>2000</v>
      </c>
      <c r="Z4" s="7"/>
      <c r="AA4" s="7"/>
      <c r="AB4" s="7"/>
      <c r="AC4" s="7"/>
      <c r="AD4" s="9">
        <v>2000</v>
      </c>
    </row>
    <row r="5" spans="1:30" x14ac:dyDescent="0.2">
      <c r="A5" s="15" t="s">
        <v>83</v>
      </c>
      <c r="B5" s="7"/>
      <c r="C5" s="7"/>
      <c r="D5" s="7">
        <v>416.47</v>
      </c>
      <c r="E5" s="7"/>
      <c r="F5" s="7">
        <v>693.87</v>
      </c>
      <c r="G5" s="7">
        <v>405.66</v>
      </c>
      <c r="H5" s="7">
        <v>450.09</v>
      </c>
      <c r="I5" s="7">
        <v>974.01</v>
      </c>
      <c r="J5" s="7">
        <v>463.69</v>
      </c>
      <c r="K5" s="7">
        <v>1123.05</v>
      </c>
      <c r="L5" s="7">
        <v>363.24</v>
      </c>
      <c r="M5" s="7">
        <v>933.2</v>
      </c>
      <c r="N5" s="7">
        <v>935.94</v>
      </c>
      <c r="O5" s="9">
        <f t="shared" ref="O5:O12" si="0">SUM(B5:N5)</f>
        <v>6759.2199999999993</v>
      </c>
      <c r="Q5" s="98">
        <v>935.94</v>
      </c>
      <c r="R5" s="7">
        <v>114.82</v>
      </c>
      <c r="S5" s="7">
        <v>432.62</v>
      </c>
      <c r="T5" s="7">
        <v>834.24</v>
      </c>
      <c r="U5" s="7">
        <v>861.81</v>
      </c>
      <c r="V5" s="7">
        <v>924.82</v>
      </c>
      <c r="W5" s="7">
        <v>299.32</v>
      </c>
      <c r="X5" s="7">
        <v>876.95</v>
      </c>
      <c r="Y5" s="7">
        <v>31.01</v>
      </c>
      <c r="Z5" s="7">
        <v>850.7</v>
      </c>
      <c r="AA5" s="7"/>
      <c r="AB5" s="7"/>
      <c r="AC5" s="7"/>
      <c r="AD5" s="9">
        <f>SUM(R5:AC5)</f>
        <v>5226.29</v>
      </c>
    </row>
    <row r="6" spans="1:30" x14ac:dyDescent="0.2">
      <c r="A6" s="15" t="s">
        <v>78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9">
        <f t="shared" si="0"/>
        <v>0</v>
      </c>
      <c r="Q6" s="98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9">
        <f t="shared" ref="AD6:AD14" si="1">SUM(R6:AC6)</f>
        <v>0</v>
      </c>
    </row>
    <row r="7" spans="1:30" x14ac:dyDescent="0.2">
      <c r="A7" s="15" t="s">
        <v>60</v>
      </c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>
        <f t="shared" si="0"/>
        <v>0</v>
      </c>
      <c r="Q7" s="98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>
        <f t="shared" si="1"/>
        <v>0</v>
      </c>
    </row>
    <row r="8" spans="1:30" x14ac:dyDescent="0.2">
      <c r="A8" s="15" t="s">
        <v>59</v>
      </c>
      <c r="B8" s="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9">
        <f t="shared" si="0"/>
        <v>0</v>
      </c>
      <c r="Q8" s="98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9">
        <f t="shared" si="1"/>
        <v>0</v>
      </c>
    </row>
    <row r="9" spans="1:30" x14ac:dyDescent="0.2">
      <c r="A9" s="15" t="s">
        <v>62</v>
      </c>
      <c r="B9" s="8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9">
        <f t="shared" si="0"/>
        <v>0</v>
      </c>
      <c r="Q9" s="98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9">
        <f t="shared" si="1"/>
        <v>0</v>
      </c>
    </row>
    <row r="10" spans="1:30" x14ac:dyDescent="0.2">
      <c r="A10" s="46" t="s">
        <v>64</v>
      </c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9">
        <f t="shared" si="0"/>
        <v>0</v>
      </c>
      <c r="Q10" s="98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9">
        <f t="shared" si="1"/>
        <v>0</v>
      </c>
    </row>
    <row r="11" spans="1:30" x14ac:dyDescent="0.2">
      <c r="A11" s="15" t="s">
        <v>65</v>
      </c>
      <c r="B11" s="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">
        <f t="shared" si="0"/>
        <v>0</v>
      </c>
      <c r="Q11" s="98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9">
        <f t="shared" si="1"/>
        <v>0</v>
      </c>
    </row>
    <row r="12" spans="1:30" x14ac:dyDescent="0.2">
      <c r="A12" s="15" t="s">
        <v>108</v>
      </c>
      <c r="B12" s="8"/>
      <c r="C12" s="7"/>
      <c r="D12" s="7"/>
      <c r="E12" s="7">
        <v>5.8</v>
      </c>
      <c r="F12" s="7"/>
      <c r="G12" s="7"/>
      <c r="H12" s="7">
        <v>31</v>
      </c>
      <c r="I12" s="7">
        <v>20</v>
      </c>
      <c r="J12" s="7">
        <v>6</v>
      </c>
      <c r="K12" s="7">
        <v>17</v>
      </c>
      <c r="L12" s="7"/>
      <c r="M12" s="7">
        <v>6</v>
      </c>
      <c r="N12" s="7"/>
      <c r="O12" s="9">
        <f t="shared" si="0"/>
        <v>85.8</v>
      </c>
      <c r="Q12" s="98"/>
      <c r="R12" s="7"/>
      <c r="S12" s="7"/>
      <c r="T12" s="7"/>
      <c r="U12" s="7">
        <v>5</v>
      </c>
      <c r="V12" s="7">
        <v>12</v>
      </c>
      <c r="W12" s="7">
        <v>34</v>
      </c>
      <c r="X12" s="7"/>
      <c r="Y12" s="7">
        <v>7</v>
      </c>
      <c r="Z12" s="7"/>
      <c r="AA12" s="7"/>
      <c r="AB12" s="7"/>
      <c r="AC12" s="7"/>
      <c r="AD12" s="9">
        <f t="shared" si="1"/>
        <v>58</v>
      </c>
    </row>
    <row r="13" spans="1:30" x14ac:dyDescent="0.2">
      <c r="A13" s="15" t="s">
        <v>99</v>
      </c>
      <c r="B13" s="8"/>
      <c r="C13" s="7">
        <v>480</v>
      </c>
      <c r="D13" s="7">
        <v>624.5</v>
      </c>
      <c r="E13" s="7">
        <v>290</v>
      </c>
      <c r="F13" s="7">
        <v>431</v>
      </c>
      <c r="G13" s="7">
        <v>131</v>
      </c>
      <c r="H13" s="7">
        <v>64</v>
      </c>
      <c r="I13" s="7">
        <v>145.25</v>
      </c>
      <c r="J13" s="7">
        <v>214</v>
      </c>
      <c r="K13" s="7">
        <v>136</v>
      </c>
      <c r="L13" s="7">
        <v>394</v>
      </c>
      <c r="M13" s="7">
        <v>204</v>
      </c>
      <c r="N13" s="7">
        <v>89</v>
      </c>
      <c r="O13" s="9">
        <f>SUM(B13:N13)</f>
        <v>3202.75</v>
      </c>
      <c r="Q13" s="98">
        <v>89</v>
      </c>
      <c r="R13" s="7">
        <v>105</v>
      </c>
      <c r="S13" s="7">
        <v>577</v>
      </c>
      <c r="T13" s="7">
        <v>334</v>
      </c>
      <c r="U13" s="7">
        <v>590</v>
      </c>
      <c r="V13" s="7">
        <v>256</v>
      </c>
      <c r="W13" s="7">
        <v>488</v>
      </c>
      <c r="X13" s="7">
        <v>384.7</v>
      </c>
      <c r="Y13" s="7">
        <v>469</v>
      </c>
      <c r="Z13" s="7">
        <v>567</v>
      </c>
      <c r="AA13" s="7"/>
      <c r="AB13" s="7"/>
      <c r="AC13" s="7"/>
      <c r="AD13" s="9">
        <f t="shared" si="1"/>
        <v>3770.7</v>
      </c>
    </row>
    <row r="14" spans="1:30" ht="15.75" thickBot="1" x14ac:dyDescent="0.25">
      <c r="A14" s="15" t="s">
        <v>97</v>
      </c>
      <c r="B14" s="8"/>
      <c r="C14" s="7">
        <v>169.7</v>
      </c>
      <c r="D14" s="7">
        <v>31</v>
      </c>
      <c r="E14" s="7">
        <v>65</v>
      </c>
      <c r="F14" s="7"/>
      <c r="G14" s="7">
        <v>15</v>
      </c>
      <c r="H14" s="7">
        <v>13</v>
      </c>
      <c r="I14" s="7">
        <v>18</v>
      </c>
      <c r="J14" s="7">
        <v>13</v>
      </c>
      <c r="K14" s="7">
        <v>17</v>
      </c>
      <c r="L14" s="7">
        <v>37</v>
      </c>
      <c r="M14" s="7">
        <v>28</v>
      </c>
      <c r="N14" s="7">
        <v>46</v>
      </c>
      <c r="O14" s="9">
        <f>SUM(B14:N14)</f>
        <v>452.7</v>
      </c>
      <c r="Q14" s="98">
        <v>46</v>
      </c>
      <c r="R14" s="7">
        <v>52</v>
      </c>
      <c r="S14" s="7">
        <v>40</v>
      </c>
      <c r="T14" s="7">
        <v>24</v>
      </c>
      <c r="U14" s="7">
        <v>28</v>
      </c>
      <c r="V14" s="7">
        <v>23.75</v>
      </c>
      <c r="W14" s="7">
        <v>45</v>
      </c>
      <c r="X14" s="7">
        <v>24</v>
      </c>
      <c r="Y14" s="7">
        <v>47</v>
      </c>
      <c r="Z14" s="7">
        <v>20</v>
      </c>
      <c r="AA14" s="7"/>
      <c r="AB14" s="7"/>
      <c r="AC14" s="7"/>
      <c r="AD14" s="9">
        <f t="shared" si="1"/>
        <v>303.75</v>
      </c>
    </row>
    <row r="15" spans="1:30" ht="16.5" thickBot="1" x14ac:dyDescent="0.3">
      <c r="A15" s="13" t="s">
        <v>13</v>
      </c>
      <c r="B15" s="17">
        <f t="shared" ref="B15:O15" si="2">SUM(B5:B14)</f>
        <v>0</v>
      </c>
      <c r="C15" s="17">
        <f t="shared" si="2"/>
        <v>649.70000000000005</v>
      </c>
      <c r="D15" s="17">
        <f t="shared" si="2"/>
        <v>1071.97</v>
      </c>
      <c r="E15" s="17">
        <f t="shared" si="2"/>
        <v>360.8</v>
      </c>
      <c r="F15" s="17">
        <f t="shared" si="2"/>
        <v>1124.8699999999999</v>
      </c>
      <c r="G15" s="17">
        <f t="shared" si="2"/>
        <v>551.66000000000008</v>
      </c>
      <c r="H15" s="17">
        <f t="shared" si="2"/>
        <v>558.08999999999992</v>
      </c>
      <c r="I15" s="17">
        <f t="shared" si="2"/>
        <v>1157.26</v>
      </c>
      <c r="J15" s="17">
        <f t="shared" si="2"/>
        <v>696.69</v>
      </c>
      <c r="K15" s="17">
        <f t="shared" si="2"/>
        <v>1293.05</v>
      </c>
      <c r="L15" s="17">
        <f t="shared" si="2"/>
        <v>794.24</v>
      </c>
      <c r="M15" s="17">
        <f t="shared" ref="M15" si="3">SUM(M5:M14)</f>
        <v>1171.2</v>
      </c>
      <c r="N15" s="17">
        <f t="shared" si="2"/>
        <v>1070.94</v>
      </c>
      <c r="O15" s="17">
        <f t="shared" si="2"/>
        <v>10500.470000000001</v>
      </c>
      <c r="Q15" s="99">
        <f t="shared" ref="Q15" si="4">SUM(Q5:Q14)</f>
        <v>1070.94</v>
      </c>
      <c r="R15" s="17">
        <f t="shared" ref="R15:AC15" si="5">SUM(R5:R14)</f>
        <v>271.82</v>
      </c>
      <c r="S15" s="17">
        <f t="shared" si="5"/>
        <v>1049.6199999999999</v>
      </c>
      <c r="T15" s="17">
        <f t="shared" si="5"/>
        <v>1192.24</v>
      </c>
      <c r="U15" s="17">
        <f t="shared" si="5"/>
        <v>1484.81</v>
      </c>
      <c r="V15" s="17">
        <f t="shared" si="5"/>
        <v>1216.5700000000002</v>
      </c>
      <c r="W15" s="17">
        <f t="shared" si="5"/>
        <v>866.31999999999994</v>
      </c>
      <c r="X15" s="17">
        <f t="shared" si="5"/>
        <v>1285.6500000000001</v>
      </c>
      <c r="Y15" s="17">
        <f>SUM(Y4:Y14)</f>
        <v>2554.0100000000002</v>
      </c>
      <c r="Z15" s="17">
        <f t="shared" si="5"/>
        <v>1437.7</v>
      </c>
      <c r="AA15" s="17">
        <f t="shared" si="5"/>
        <v>0</v>
      </c>
      <c r="AB15" s="17">
        <f t="shared" si="5"/>
        <v>0</v>
      </c>
      <c r="AC15" s="17">
        <f t="shared" si="5"/>
        <v>0</v>
      </c>
      <c r="AD15" s="17">
        <f>SUM(AD4:AD14)</f>
        <v>11358.74</v>
      </c>
    </row>
    <row r="16" spans="1:30" ht="15.75" thickBot="1" x14ac:dyDescent="0.25">
      <c r="Q16" s="100"/>
    </row>
    <row r="17" spans="1:30" ht="15.75" customHeight="1" thickBot="1" x14ac:dyDescent="0.3">
      <c r="A17" s="13" t="s">
        <v>14</v>
      </c>
      <c r="B17" s="92" t="s">
        <v>11</v>
      </c>
      <c r="C17" s="92" t="s">
        <v>0</v>
      </c>
      <c r="D17" s="92" t="s">
        <v>1</v>
      </c>
      <c r="E17" s="92" t="s">
        <v>2</v>
      </c>
      <c r="F17" s="92" t="s">
        <v>3</v>
      </c>
      <c r="G17" s="92" t="s">
        <v>4</v>
      </c>
      <c r="H17" s="92" t="s">
        <v>5</v>
      </c>
      <c r="I17" s="92" t="s">
        <v>6</v>
      </c>
      <c r="J17" s="92" t="s">
        <v>7</v>
      </c>
      <c r="K17" s="92" t="s">
        <v>8</v>
      </c>
      <c r="L17" s="92" t="s">
        <v>9</v>
      </c>
      <c r="M17" s="92" t="s">
        <v>10</v>
      </c>
      <c r="N17" s="92" t="s">
        <v>11</v>
      </c>
      <c r="O17" s="6" t="s">
        <v>12</v>
      </c>
      <c r="Q17" s="97" t="s">
        <v>11</v>
      </c>
      <c r="R17" s="95" t="s">
        <v>0</v>
      </c>
      <c r="S17" s="95" t="s">
        <v>1</v>
      </c>
      <c r="T17" s="95" t="s">
        <v>2</v>
      </c>
      <c r="U17" s="95" t="s">
        <v>3</v>
      </c>
      <c r="V17" s="95" t="s">
        <v>4</v>
      </c>
      <c r="W17" s="95" t="s">
        <v>5</v>
      </c>
      <c r="X17" s="95" t="s">
        <v>6</v>
      </c>
      <c r="Y17" s="95" t="s">
        <v>7</v>
      </c>
      <c r="Z17" s="95" t="s">
        <v>8</v>
      </c>
      <c r="AA17" s="95" t="s">
        <v>9</v>
      </c>
      <c r="AB17" s="95" t="s">
        <v>10</v>
      </c>
      <c r="AC17" s="95" t="s">
        <v>11</v>
      </c>
      <c r="AD17" s="6" t="s">
        <v>12</v>
      </c>
    </row>
    <row r="18" spans="1:30" x14ac:dyDescent="0.2">
      <c r="A18" s="26" t="s">
        <v>104</v>
      </c>
      <c r="B18" s="2"/>
      <c r="C18" s="7"/>
      <c r="D18" s="7">
        <v>513.70000000000005</v>
      </c>
      <c r="E18" s="7">
        <v>602.73</v>
      </c>
      <c r="F18" s="7">
        <v>940.2</v>
      </c>
      <c r="G18" s="7"/>
      <c r="H18" s="7">
        <v>1001.3</v>
      </c>
      <c r="I18" s="7">
        <v>551.77</v>
      </c>
      <c r="J18" s="7">
        <v>1121.33</v>
      </c>
      <c r="K18" s="7">
        <v>300.51</v>
      </c>
      <c r="L18" s="7">
        <v>1125.3</v>
      </c>
      <c r="M18" s="7">
        <v>588.5</v>
      </c>
      <c r="N18" s="8">
        <v>952.28</v>
      </c>
      <c r="O18" s="16">
        <f>SUM(B18:N18)</f>
        <v>7697.6200000000008</v>
      </c>
      <c r="Q18" s="101">
        <v>952.28</v>
      </c>
      <c r="R18" s="7">
        <v>151.81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8"/>
      <c r="AD18" s="16">
        <f t="shared" ref="AD18:AD30" si="6">SUM(R18:AC18)</f>
        <v>151.81</v>
      </c>
    </row>
    <row r="19" spans="1:30" x14ac:dyDescent="0.2">
      <c r="A19" s="27" t="s">
        <v>110</v>
      </c>
      <c r="B19" s="2"/>
      <c r="C19" s="8"/>
      <c r="D19" s="7"/>
      <c r="E19" s="7"/>
      <c r="F19" s="7"/>
      <c r="G19" s="7"/>
      <c r="H19" s="7">
        <v>40.69</v>
      </c>
      <c r="I19" s="7"/>
      <c r="J19" s="7"/>
      <c r="K19" s="7"/>
      <c r="L19" s="7"/>
      <c r="M19" s="7"/>
      <c r="N19" s="7">
        <v>137.69</v>
      </c>
      <c r="O19" s="16">
        <f t="shared" ref="O19:O30" si="7">SUM(B19:N19)</f>
        <v>178.38</v>
      </c>
      <c r="Q19" s="98">
        <v>137.69</v>
      </c>
      <c r="R19" s="8"/>
      <c r="S19" s="7"/>
      <c r="T19" s="7"/>
      <c r="U19" s="7"/>
      <c r="V19" s="7">
        <v>203.19</v>
      </c>
      <c r="W19" s="7"/>
      <c r="X19" s="7"/>
      <c r="Y19" s="7">
        <v>65.89</v>
      </c>
      <c r="Z19" s="7"/>
      <c r="AA19" s="7"/>
      <c r="AB19" s="7"/>
      <c r="AC19" s="7"/>
      <c r="AD19" s="16">
        <f t="shared" si="6"/>
        <v>269.08</v>
      </c>
    </row>
    <row r="20" spans="1:30" x14ac:dyDescent="0.2">
      <c r="A20" s="27" t="s">
        <v>122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6">
        <f t="shared" si="7"/>
        <v>0</v>
      </c>
      <c r="Q20" s="98"/>
      <c r="R20" s="7"/>
      <c r="S20" s="7">
        <v>980.43</v>
      </c>
      <c r="T20" s="7">
        <v>1013</v>
      </c>
      <c r="U20" s="7">
        <v>2246.6999999999998</v>
      </c>
      <c r="V20" s="7">
        <v>1306.5</v>
      </c>
      <c r="W20" s="7">
        <v>1064</v>
      </c>
      <c r="X20" s="7">
        <v>606.1</v>
      </c>
      <c r="Y20" s="7"/>
      <c r="Z20" s="7">
        <v>1442.5</v>
      </c>
      <c r="AA20" s="7"/>
      <c r="AB20" s="7"/>
      <c r="AC20" s="7"/>
      <c r="AD20" s="16">
        <f t="shared" si="6"/>
        <v>8659.23</v>
      </c>
    </row>
    <row r="21" spans="1:30" x14ac:dyDescent="0.2">
      <c r="A21" s="3" t="s">
        <v>79</v>
      </c>
      <c r="B21" s="8"/>
      <c r="C21" s="8"/>
      <c r="D21" s="8"/>
      <c r="E21" s="7"/>
      <c r="F21" s="7"/>
      <c r="G21" s="7"/>
      <c r="H21" s="7"/>
      <c r="I21" s="7"/>
      <c r="J21" s="7"/>
      <c r="K21" s="7"/>
      <c r="L21" s="7"/>
      <c r="M21" s="7"/>
      <c r="N21" s="7"/>
      <c r="O21" s="16">
        <f t="shared" si="7"/>
        <v>0</v>
      </c>
      <c r="Q21" s="98"/>
      <c r="R21" s="8"/>
      <c r="S21" s="8"/>
      <c r="T21" s="7"/>
      <c r="U21" s="7"/>
      <c r="V21" s="7"/>
      <c r="W21" s="7"/>
      <c r="X21" s="7"/>
      <c r="Y21" s="7"/>
      <c r="Z21" s="7"/>
      <c r="AA21" s="7"/>
      <c r="AB21" s="7"/>
      <c r="AC21" s="7"/>
      <c r="AD21" s="16">
        <f t="shared" si="6"/>
        <v>0</v>
      </c>
    </row>
    <row r="22" spans="1:30" x14ac:dyDescent="0.2">
      <c r="A22" s="15" t="s">
        <v>111</v>
      </c>
      <c r="B22" s="7"/>
      <c r="C22" s="7"/>
      <c r="D22" s="7"/>
      <c r="E22" s="7"/>
      <c r="F22" s="7"/>
      <c r="G22" s="7"/>
      <c r="H22" s="7">
        <v>255.79</v>
      </c>
      <c r="I22" s="7"/>
      <c r="J22" s="7"/>
      <c r="K22" s="7"/>
      <c r="L22" s="7"/>
      <c r="M22" s="7"/>
      <c r="N22" s="7"/>
      <c r="O22" s="16">
        <f t="shared" si="7"/>
        <v>255.79</v>
      </c>
      <c r="Q22" s="98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16">
        <f t="shared" si="6"/>
        <v>0</v>
      </c>
    </row>
    <row r="23" spans="1:30" x14ac:dyDescent="0.2">
      <c r="A23" s="27" t="s">
        <v>81</v>
      </c>
      <c r="B23" s="7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6">
        <f t="shared" si="7"/>
        <v>0</v>
      </c>
      <c r="Q23" s="98"/>
      <c r="R23" s="8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16">
        <f t="shared" si="6"/>
        <v>0</v>
      </c>
    </row>
    <row r="24" spans="1:30" x14ac:dyDescent="0.2">
      <c r="A24" s="27" t="s">
        <v>90</v>
      </c>
      <c r="B24" s="7"/>
      <c r="C24" s="8"/>
      <c r="D24" s="7">
        <v>112.64</v>
      </c>
      <c r="E24" s="7"/>
      <c r="F24" s="7"/>
      <c r="G24" s="7"/>
      <c r="H24" s="7"/>
      <c r="I24" s="7"/>
      <c r="J24" s="7"/>
      <c r="K24" s="7">
        <v>5.46</v>
      </c>
      <c r="L24" s="7"/>
      <c r="M24" s="7"/>
      <c r="N24" s="7"/>
      <c r="O24" s="16">
        <f t="shared" si="7"/>
        <v>118.1</v>
      </c>
      <c r="Q24" s="98"/>
      <c r="R24" s="8"/>
      <c r="S24" s="7"/>
      <c r="T24" s="7"/>
      <c r="U24" s="7"/>
      <c r="V24" s="7"/>
      <c r="W24" s="7">
        <v>364</v>
      </c>
      <c r="X24" s="7"/>
      <c r="Y24" s="7"/>
      <c r="Z24" s="7"/>
      <c r="AA24" s="7"/>
      <c r="AB24" s="7"/>
      <c r="AC24" s="7"/>
      <c r="AD24" s="16">
        <f t="shared" si="6"/>
        <v>364</v>
      </c>
    </row>
    <row r="25" spans="1:30" x14ac:dyDescent="0.2">
      <c r="A25" s="27" t="s">
        <v>91</v>
      </c>
      <c r="B25" s="7"/>
      <c r="C25" s="8"/>
      <c r="D25" s="7">
        <v>192.41</v>
      </c>
      <c r="E25" s="7">
        <v>990.82</v>
      </c>
      <c r="F25" s="7"/>
      <c r="G25" s="7"/>
      <c r="H25" s="7"/>
      <c r="I25" s="7">
        <v>618.57000000000005</v>
      </c>
      <c r="J25" s="7">
        <v>75.11</v>
      </c>
      <c r="K25" s="7"/>
      <c r="L25" s="7"/>
      <c r="M25" s="7">
        <v>117.39</v>
      </c>
      <c r="N25" s="7"/>
      <c r="O25" s="16">
        <f t="shared" si="7"/>
        <v>1994.3000000000002</v>
      </c>
      <c r="Q25" s="98"/>
      <c r="R25" s="8">
        <v>166.31</v>
      </c>
      <c r="S25" s="7">
        <v>105.47</v>
      </c>
      <c r="T25" s="7">
        <v>285.73</v>
      </c>
      <c r="U25" s="7">
        <v>125.87</v>
      </c>
      <c r="V25" s="7"/>
      <c r="W25" s="7">
        <v>309.23</v>
      </c>
      <c r="X25" s="7">
        <v>125.87</v>
      </c>
      <c r="Y25" s="7"/>
      <c r="Z25" s="7">
        <v>240.02</v>
      </c>
      <c r="AA25" s="7"/>
      <c r="AB25" s="7"/>
      <c r="AC25" s="7"/>
      <c r="AD25" s="16">
        <f t="shared" si="6"/>
        <v>1358.5</v>
      </c>
    </row>
    <row r="26" spans="1:30" x14ac:dyDescent="0.2">
      <c r="A26" s="27" t="s">
        <v>113</v>
      </c>
      <c r="B26" s="7"/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>
        <v>2.58</v>
      </c>
      <c r="O26" s="16">
        <f t="shared" si="7"/>
        <v>2.58</v>
      </c>
      <c r="Q26" s="98">
        <v>2.58</v>
      </c>
      <c r="R26" s="8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16">
        <f t="shared" si="6"/>
        <v>0</v>
      </c>
    </row>
    <row r="27" spans="1:30" x14ac:dyDescent="0.2">
      <c r="A27" s="27" t="s">
        <v>92</v>
      </c>
      <c r="B27" s="7"/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6">
        <f t="shared" si="7"/>
        <v>0</v>
      </c>
      <c r="Q27" s="98"/>
      <c r="R27" s="8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16">
        <f t="shared" si="6"/>
        <v>0</v>
      </c>
    </row>
    <row r="28" spans="1:30" x14ac:dyDescent="0.2">
      <c r="A28" s="27" t="s">
        <v>94</v>
      </c>
      <c r="B28" s="7">
        <v>100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6">
        <f t="shared" si="7"/>
        <v>100</v>
      </c>
      <c r="Q28" s="98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6">
        <f t="shared" si="6"/>
        <v>0</v>
      </c>
    </row>
    <row r="29" spans="1:30" ht="15" customHeight="1" x14ac:dyDescent="0.2">
      <c r="A29" s="27" t="s">
        <v>96</v>
      </c>
      <c r="B29" s="7"/>
      <c r="C29" s="7"/>
      <c r="D29" s="7"/>
      <c r="E29" s="7"/>
      <c r="F29" s="8"/>
      <c r="G29" s="7"/>
      <c r="H29" s="7"/>
      <c r="I29" s="7"/>
      <c r="J29" s="7"/>
      <c r="K29" s="7"/>
      <c r="L29" s="7"/>
      <c r="M29" s="7"/>
      <c r="N29" s="7"/>
      <c r="O29" s="16">
        <f t="shared" si="7"/>
        <v>0</v>
      </c>
      <c r="Q29" s="98"/>
      <c r="R29" s="7"/>
      <c r="S29" s="7"/>
      <c r="T29" s="7"/>
      <c r="U29" s="8"/>
      <c r="V29" s="7"/>
      <c r="W29" s="7"/>
      <c r="X29" s="7"/>
      <c r="Y29" s="7"/>
      <c r="Z29" s="7"/>
      <c r="AA29" s="7"/>
      <c r="AB29" s="7"/>
      <c r="AC29" s="7"/>
      <c r="AD29" s="16">
        <f t="shared" si="6"/>
        <v>0</v>
      </c>
    </row>
    <row r="30" spans="1:30" ht="15" customHeight="1" thickBot="1" x14ac:dyDescent="0.25">
      <c r="A30" s="27" t="s">
        <v>97</v>
      </c>
      <c r="B30" s="2"/>
      <c r="C30" s="2"/>
      <c r="D30" s="2">
        <v>150.21</v>
      </c>
      <c r="E30" s="2"/>
      <c r="F30" s="8"/>
      <c r="G30" s="2"/>
      <c r="H30" s="65"/>
      <c r="I30" s="2"/>
      <c r="J30" s="2"/>
      <c r="K30" s="2"/>
      <c r="L30" s="2"/>
      <c r="M30" s="2"/>
      <c r="N30" s="2"/>
      <c r="O30" s="16">
        <f t="shared" si="7"/>
        <v>150.21</v>
      </c>
      <c r="Q30" s="102"/>
      <c r="R30" s="2"/>
      <c r="S30" s="2"/>
      <c r="T30" s="2"/>
      <c r="U30" s="8"/>
      <c r="V30" s="2"/>
      <c r="W30" s="65"/>
      <c r="X30" s="2"/>
      <c r="Y30" s="2"/>
      <c r="Z30" s="2"/>
      <c r="AA30" s="2"/>
      <c r="AB30" s="2"/>
      <c r="AC30" s="2"/>
      <c r="AD30" s="16">
        <f t="shared" si="6"/>
        <v>0</v>
      </c>
    </row>
    <row r="31" spans="1:30" ht="16.5" thickBot="1" x14ac:dyDescent="0.3">
      <c r="A31" s="62" t="s">
        <v>15</v>
      </c>
      <c r="B31" s="31">
        <f t="shared" ref="B31:O31" si="8">SUM(B18:B30)</f>
        <v>100</v>
      </c>
      <c r="C31" s="31">
        <f t="shared" si="8"/>
        <v>0</v>
      </c>
      <c r="D31" s="31">
        <f t="shared" si="8"/>
        <v>968.96</v>
      </c>
      <c r="E31" s="31">
        <f t="shared" si="8"/>
        <v>1593.5500000000002</v>
      </c>
      <c r="F31" s="31">
        <f t="shared" si="8"/>
        <v>940.2</v>
      </c>
      <c r="G31" s="31">
        <f t="shared" si="8"/>
        <v>0</v>
      </c>
      <c r="H31" s="31">
        <f t="shared" si="8"/>
        <v>1297.78</v>
      </c>
      <c r="I31" s="31">
        <f t="shared" si="8"/>
        <v>1170.3400000000001</v>
      </c>
      <c r="J31" s="31">
        <f t="shared" si="8"/>
        <v>1196.4399999999998</v>
      </c>
      <c r="K31" s="31">
        <f t="shared" si="8"/>
        <v>305.96999999999997</v>
      </c>
      <c r="L31" s="31">
        <f t="shared" si="8"/>
        <v>1125.3</v>
      </c>
      <c r="M31" s="31">
        <f t="shared" ref="M31" si="9">SUM(M18:M30)</f>
        <v>705.89</v>
      </c>
      <c r="N31" s="31">
        <f t="shared" si="8"/>
        <v>1092.55</v>
      </c>
      <c r="O31" s="67">
        <f t="shared" si="8"/>
        <v>10496.980000000001</v>
      </c>
      <c r="Q31" s="103">
        <f t="shared" ref="Q31:AD31" si="10">SUM(Q18:Q30)</f>
        <v>1092.55</v>
      </c>
      <c r="R31" s="31">
        <f t="shared" si="10"/>
        <v>318.12</v>
      </c>
      <c r="S31" s="31">
        <f t="shared" si="10"/>
        <v>1085.8999999999999</v>
      </c>
      <c r="T31" s="31">
        <f t="shared" si="10"/>
        <v>1298.73</v>
      </c>
      <c r="U31" s="31">
        <f t="shared" si="10"/>
        <v>2372.5699999999997</v>
      </c>
      <c r="V31" s="31">
        <f t="shared" si="10"/>
        <v>1509.69</v>
      </c>
      <c r="W31" s="31">
        <f t="shared" si="10"/>
        <v>1737.23</v>
      </c>
      <c r="X31" s="31">
        <f t="shared" si="10"/>
        <v>731.97</v>
      </c>
      <c r="Y31" s="31">
        <f t="shared" si="10"/>
        <v>65.89</v>
      </c>
      <c r="Z31" s="31">
        <f t="shared" si="10"/>
        <v>1682.52</v>
      </c>
      <c r="AA31" s="31">
        <f t="shared" si="10"/>
        <v>0</v>
      </c>
      <c r="AB31" s="31">
        <f t="shared" si="10"/>
        <v>0</v>
      </c>
      <c r="AC31" s="31">
        <f t="shared" si="10"/>
        <v>0</v>
      </c>
      <c r="AD31" s="67">
        <f t="shared" si="10"/>
        <v>10802.619999999999</v>
      </c>
    </row>
    <row r="32" spans="1:30" ht="15.75" customHeight="1" thickBot="1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Q32" s="104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30" ht="16.5" customHeight="1" x14ac:dyDescent="0.25">
      <c r="A33" s="39" t="s">
        <v>121</v>
      </c>
      <c r="B33" s="18">
        <v>3983</v>
      </c>
      <c r="C33" s="18">
        <f>B36</f>
        <v>3883</v>
      </c>
      <c r="D33" s="18">
        <f>C36</f>
        <v>4532.7</v>
      </c>
      <c r="E33" s="18">
        <f t="shared" ref="E33:K33" si="11">D36</f>
        <v>4635.71</v>
      </c>
      <c r="F33" s="18">
        <f t="shared" si="11"/>
        <v>3402.96</v>
      </c>
      <c r="G33" s="18">
        <f t="shared" si="11"/>
        <v>3587.63</v>
      </c>
      <c r="H33" s="18">
        <f t="shared" si="11"/>
        <v>4139.29</v>
      </c>
      <c r="I33" s="18">
        <f t="shared" si="11"/>
        <v>3399.6000000000004</v>
      </c>
      <c r="J33" s="18">
        <f t="shared" si="11"/>
        <v>3386.5200000000004</v>
      </c>
      <c r="K33" s="18">
        <f t="shared" si="11"/>
        <v>2886.7700000000004</v>
      </c>
      <c r="L33" s="18">
        <f>K36</f>
        <v>3873.8500000000008</v>
      </c>
      <c r="M33" s="18">
        <f>L36</f>
        <v>3542.7900000000009</v>
      </c>
      <c r="N33" s="19">
        <f>M36</f>
        <v>4008.1000000000008</v>
      </c>
      <c r="Q33" s="105">
        <f>N33</f>
        <v>4008.1000000000008</v>
      </c>
      <c r="R33" s="18">
        <f>Q36</f>
        <v>3986.4900000000007</v>
      </c>
      <c r="S33" s="18">
        <f>R36</f>
        <v>3940.1900000000005</v>
      </c>
      <c r="T33" s="18">
        <f t="shared" ref="T33" si="12">S36</f>
        <v>3903.9100000000008</v>
      </c>
      <c r="U33" s="18">
        <f t="shared" ref="U33" si="13">T36</f>
        <v>3797.4200000000005</v>
      </c>
      <c r="V33" s="18">
        <f t="shared" ref="V33" si="14">U36</f>
        <v>2909.6600000000008</v>
      </c>
      <c r="W33" s="18">
        <f t="shared" ref="W33" si="15">V36</f>
        <v>2616.5400000000013</v>
      </c>
      <c r="X33" s="18">
        <f t="shared" ref="X33" si="16">W36</f>
        <v>1745.6300000000015</v>
      </c>
      <c r="Y33" s="18">
        <f t="shared" ref="Y33" si="17">X36</f>
        <v>2299.3100000000013</v>
      </c>
      <c r="Z33" s="18">
        <f t="shared" ref="Z33" si="18">Y36</f>
        <v>4787.4300000000012</v>
      </c>
      <c r="AA33" s="18">
        <f>Z36</f>
        <v>4542.6100000000006</v>
      </c>
      <c r="AB33" s="18">
        <f>AA36</f>
        <v>4542.6100000000006</v>
      </c>
      <c r="AC33" s="19">
        <f>AB36</f>
        <v>4542.6100000000006</v>
      </c>
    </row>
    <row r="34" spans="1:30" x14ac:dyDescent="0.2">
      <c r="A34" s="27" t="s">
        <v>46</v>
      </c>
      <c r="B34" s="2">
        <f t="shared" ref="B34:N34" si="19">B15</f>
        <v>0</v>
      </c>
      <c r="C34" s="2">
        <f t="shared" si="19"/>
        <v>649.70000000000005</v>
      </c>
      <c r="D34" s="2">
        <f t="shared" si="19"/>
        <v>1071.97</v>
      </c>
      <c r="E34" s="2">
        <f t="shared" si="19"/>
        <v>360.8</v>
      </c>
      <c r="F34" s="2">
        <f t="shared" si="19"/>
        <v>1124.8699999999999</v>
      </c>
      <c r="G34" s="2">
        <f t="shared" si="19"/>
        <v>551.66000000000008</v>
      </c>
      <c r="H34" s="2">
        <f t="shared" si="19"/>
        <v>558.08999999999992</v>
      </c>
      <c r="I34" s="2">
        <f t="shared" si="19"/>
        <v>1157.26</v>
      </c>
      <c r="J34" s="2">
        <f t="shared" si="19"/>
        <v>696.69</v>
      </c>
      <c r="K34" s="2">
        <f t="shared" si="19"/>
        <v>1293.05</v>
      </c>
      <c r="L34" s="2">
        <f t="shared" si="19"/>
        <v>794.24</v>
      </c>
      <c r="M34" s="2">
        <f t="shared" ref="M34" si="20">M15</f>
        <v>1171.2</v>
      </c>
      <c r="N34" s="9">
        <f t="shared" si="19"/>
        <v>1070.94</v>
      </c>
      <c r="Q34" s="102">
        <f t="shared" ref="Q34:AC34" si="21">Q15</f>
        <v>1070.94</v>
      </c>
      <c r="R34" s="2">
        <f t="shared" si="21"/>
        <v>271.82</v>
      </c>
      <c r="S34" s="2">
        <f t="shared" si="21"/>
        <v>1049.6199999999999</v>
      </c>
      <c r="T34" s="2">
        <f t="shared" si="21"/>
        <v>1192.24</v>
      </c>
      <c r="U34" s="2">
        <f t="shared" si="21"/>
        <v>1484.81</v>
      </c>
      <c r="V34" s="2">
        <f t="shared" si="21"/>
        <v>1216.5700000000002</v>
      </c>
      <c r="W34" s="2">
        <f t="shared" si="21"/>
        <v>866.31999999999994</v>
      </c>
      <c r="X34" s="2">
        <f t="shared" si="21"/>
        <v>1285.6500000000001</v>
      </c>
      <c r="Y34" s="2">
        <f t="shared" si="21"/>
        <v>2554.0100000000002</v>
      </c>
      <c r="Z34" s="2">
        <f t="shared" si="21"/>
        <v>1437.7</v>
      </c>
      <c r="AA34" s="2">
        <f t="shared" si="21"/>
        <v>0</v>
      </c>
      <c r="AB34" s="2">
        <f t="shared" si="21"/>
        <v>0</v>
      </c>
      <c r="AC34" s="9">
        <f t="shared" si="21"/>
        <v>0</v>
      </c>
    </row>
    <row r="35" spans="1:30" ht="15" customHeight="1" thickBot="1" x14ac:dyDescent="0.3">
      <c r="A35" s="29" t="s">
        <v>45</v>
      </c>
      <c r="B35" s="22">
        <f t="shared" ref="B35:N35" si="22">B31</f>
        <v>100</v>
      </c>
      <c r="C35" s="22">
        <f t="shared" si="22"/>
        <v>0</v>
      </c>
      <c r="D35" s="22">
        <f t="shared" si="22"/>
        <v>968.96</v>
      </c>
      <c r="E35" s="22">
        <f t="shared" si="22"/>
        <v>1593.5500000000002</v>
      </c>
      <c r="F35" s="22">
        <f t="shared" si="22"/>
        <v>940.2</v>
      </c>
      <c r="G35" s="22">
        <f t="shared" si="22"/>
        <v>0</v>
      </c>
      <c r="H35" s="22">
        <f t="shared" si="22"/>
        <v>1297.78</v>
      </c>
      <c r="I35" s="22">
        <f t="shared" si="22"/>
        <v>1170.3400000000001</v>
      </c>
      <c r="J35" s="22">
        <f t="shared" si="22"/>
        <v>1196.4399999999998</v>
      </c>
      <c r="K35" s="22">
        <f t="shared" si="22"/>
        <v>305.96999999999997</v>
      </c>
      <c r="L35" s="22">
        <f t="shared" si="22"/>
        <v>1125.3</v>
      </c>
      <c r="M35" s="22">
        <f t="shared" ref="M35" si="23">M31</f>
        <v>705.89</v>
      </c>
      <c r="N35" s="23">
        <f t="shared" si="22"/>
        <v>1092.55</v>
      </c>
      <c r="Q35" s="106">
        <f t="shared" ref="Q35:AC35" si="24">Q31</f>
        <v>1092.55</v>
      </c>
      <c r="R35" s="22">
        <f t="shared" si="24"/>
        <v>318.12</v>
      </c>
      <c r="S35" s="22">
        <f t="shared" si="24"/>
        <v>1085.8999999999999</v>
      </c>
      <c r="T35" s="22">
        <f t="shared" si="24"/>
        <v>1298.73</v>
      </c>
      <c r="U35" s="22">
        <f t="shared" si="24"/>
        <v>2372.5699999999997</v>
      </c>
      <c r="V35" s="22">
        <f t="shared" si="24"/>
        <v>1509.69</v>
      </c>
      <c r="W35" s="22">
        <f t="shared" si="24"/>
        <v>1737.23</v>
      </c>
      <c r="X35" s="22">
        <f t="shared" si="24"/>
        <v>731.97</v>
      </c>
      <c r="Y35" s="22">
        <f t="shared" si="24"/>
        <v>65.89</v>
      </c>
      <c r="Z35" s="22">
        <f t="shared" si="24"/>
        <v>1682.52</v>
      </c>
      <c r="AA35" s="22">
        <f t="shared" si="24"/>
        <v>0</v>
      </c>
      <c r="AB35" s="22">
        <f t="shared" si="24"/>
        <v>0</v>
      </c>
      <c r="AC35" s="23">
        <f t="shared" si="24"/>
        <v>0</v>
      </c>
    </row>
    <row r="36" spans="1:30" ht="17.25" thickTop="1" thickBot="1" x14ac:dyDescent="0.3">
      <c r="A36" s="32" t="s">
        <v>48</v>
      </c>
      <c r="B36" s="10">
        <f>B33+B34-B35</f>
        <v>3883</v>
      </c>
      <c r="C36" s="10">
        <f>C33+C34-C35</f>
        <v>4532.7</v>
      </c>
      <c r="D36" s="10">
        <f>D33+D34-D35</f>
        <v>4635.71</v>
      </c>
      <c r="E36" s="10">
        <f t="shared" ref="E36:N36" si="25">E33+E34-E35</f>
        <v>3402.96</v>
      </c>
      <c r="F36" s="10">
        <f t="shared" si="25"/>
        <v>3587.63</v>
      </c>
      <c r="G36" s="10">
        <f t="shared" si="25"/>
        <v>4139.29</v>
      </c>
      <c r="H36" s="10">
        <f t="shared" si="25"/>
        <v>3399.6000000000004</v>
      </c>
      <c r="I36" s="10">
        <f t="shared" si="25"/>
        <v>3386.5200000000004</v>
      </c>
      <c r="J36" s="10">
        <f t="shared" si="25"/>
        <v>2886.7700000000004</v>
      </c>
      <c r="K36" s="10">
        <f t="shared" si="25"/>
        <v>3873.8500000000008</v>
      </c>
      <c r="L36" s="10">
        <f t="shared" si="25"/>
        <v>3542.7900000000009</v>
      </c>
      <c r="M36" s="10">
        <f t="shared" ref="M36" si="26">M33+M34-M35</f>
        <v>4008.1000000000008</v>
      </c>
      <c r="N36" s="11">
        <f t="shared" si="25"/>
        <v>3986.4900000000007</v>
      </c>
      <c r="O36" s="4"/>
      <c r="Q36" s="107">
        <f>Q33+Q34-Q35</f>
        <v>3986.4900000000007</v>
      </c>
      <c r="R36" s="10">
        <f>R33+R34-R35</f>
        <v>3940.1900000000005</v>
      </c>
      <c r="S36" s="10">
        <f>S33+S34-S35</f>
        <v>3903.9100000000008</v>
      </c>
      <c r="T36" s="10">
        <f t="shared" ref="T36:AC36" si="27">T33+T34-T35</f>
        <v>3797.4200000000005</v>
      </c>
      <c r="U36" s="10">
        <f t="shared" si="27"/>
        <v>2909.6600000000008</v>
      </c>
      <c r="V36" s="10">
        <f t="shared" si="27"/>
        <v>2616.5400000000013</v>
      </c>
      <c r="W36" s="10">
        <f t="shared" si="27"/>
        <v>1745.6300000000015</v>
      </c>
      <c r="X36" s="10">
        <f t="shared" si="27"/>
        <v>2299.3100000000013</v>
      </c>
      <c r="Y36" s="10">
        <f t="shared" si="27"/>
        <v>4787.4300000000012</v>
      </c>
      <c r="Z36" s="10">
        <f t="shared" si="27"/>
        <v>4542.6100000000006</v>
      </c>
      <c r="AA36" s="10">
        <f t="shared" si="27"/>
        <v>4542.6100000000006</v>
      </c>
      <c r="AB36" s="10">
        <f t="shared" si="27"/>
        <v>4542.6100000000006</v>
      </c>
      <c r="AC36" s="11">
        <f t="shared" si="27"/>
        <v>4542.6100000000006</v>
      </c>
      <c r="AD36" s="4"/>
    </row>
  </sheetData>
  <printOptions gridLines="1"/>
  <pageMargins left="0" right="0" top="0.25" bottom="0" header="0" footer="0"/>
  <pageSetup scale="65" orientation="landscape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5ED32-A9CE-45F5-8127-D34B4ED25358}">
  <dimension ref="A1:K34"/>
  <sheetViews>
    <sheetView zoomScaleNormal="100" workbookViewId="0">
      <pane xSplit="1" ySplit="1" topLeftCell="B2" activePane="bottomRight" state="frozen"/>
      <selection activeCell="L54" sqref="L54"/>
      <selection pane="topRight" activeCell="L54" sqref="L54"/>
      <selection pane="bottomLeft" activeCell="L54" sqref="L54"/>
      <selection pane="bottomRight" activeCell="C3" sqref="C3"/>
    </sheetView>
  </sheetViews>
  <sheetFormatPr defaultColWidth="8.85546875" defaultRowHeight="15" x14ac:dyDescent="0.2"/>
  <cols>
    <col min="1" max="1" width="16.5703125" style="15" customWidth="1"/>
    <col min="2" max="2" width="15.85546875" style="3" customWidth="1"/>
    <col min="3" max="3" width="12.5703125" style="3" customWidth="1"/>
    <col min="4" max="4" width="15.42578125" style="3" customWidth="1"/>
    <col min="5" max="16384" width="8.85546875" style="3"/>
  </cols>
  <sheetData>
    <row r="1" spans="1:11" ht="36" customHeight="1" x14ac:dyDescent="0.25">
      <c r="A1" s="115" t="s">
        <v>105</v>
      </c>
      <c r="B1" s="116"/>
      <c r="C1" s="117"/>
      <c r="D1" s="71"/>
      <c r="E1" s="71"/>
    </row>
    <row r="2" spans="1:11" ht="15.75" customHeight="1" x14ac:dyDescent="0.25">
      <c r="A2" s="72" t="s">
        <v>86</v>
      </c>
      <c r="B2" s="73"/>
      <c r="C2" s="74"/>
    </row>
    <row r="3" spans="1:11" x14ac:dyDescent="0.2">
      <c r="A3" s="75">
        <v>164</v>
      </c>
      <c r="B3" s="77"/>
      <c r="C3" s="76">
        <v>207.67</v>
      </c>
    </row>
    <row r="4" spans="1:11" customFormat="1" x14ac:dyDescent="0.2">
      <c r="A4" s="75">
        <v>305</v>
      </c>
      <c r="B4" s="77"/>
      <c r="C4" s="76">
        <v>240</v>
      </c>
    </row>
    <row r="5" spans="1:11" x14ac:dyDescent="0.2">
      <c r="A5" s="75">
        <v>383</v>
      </c>
      <c r="B5" s="77"/>
      <c r="C5" s="76">
        <v>100</v>
      </c>
    </row>
    <row r="6" spans="1:11" x14ac:dyDescent="0.2">
      <c r="A6" s="75">
        <v>689</v>
      </c>
      <c r="B6" s="77"/>
      <c r="C6" s="76">
        <v>20</v>
      </c>
    </row>
    <row r="7" spans="1:11" x14ac:dyDescent="0.2">
      <c r="A7" s="75">
        <v>1103</v>
      </c>
      <c r="B7" s="77"/>
      <c r="C7" s="76">
        <v>49.27</v>
      </c>
    </row>
    <row r="8" spans="1:11" ht="15.75" x14ac:dyDescent="0.25">
      <c r="A8" s="83" t="s">
        <v>85</v>
      </c>
      <c r="B8" s="84"/>
      <c r="C8" s="78">
        <f>SUM(C3:C7)</f>
        <v>616.93999999999994</v>
      </c>
    </row>
    <row r="10" spans="1:11" ht="34.5" customHeight="1" x14ac:dyDescent="0.25">
      <c r="A10" s="115" t="s">
        <v>87</v>
      </c>
      <c r="B10" s="116"/>
      <c r="C10" s="117"/>
    </row>
    <row r="11" spans="1:11" x14ac:dyDescent="0.2">
      <c r="A11" s="79" t="s">
        <v>63</v>
      </c>
      <c r="B11" s="77"/>
      <c r="C11" s="80">
        <v>750</v>
      </c>
      <c r="D11" s="2"/>
      <c r="E11" s="2"/>
      <c r="F11" s="2"/>
      <c r="G11" s="2"/>
      <c r="H11" s="2"/>
      <c r="I11" s="2"/>
      <c r="J11" s="2"/>
      <c r="K11" s="2"/>
    </row>
    <row r="12" spans="1:11" x14ac:dyDescent="0.2">
      <c r="A12" s="79" t="s">
        <v>66</v>
      </c>
      <c r="B12" s="77"/>
      <c r="C12" s="82">
        <v>140</v>
      </c>
    </row>
    <row r="13" spans="1:11" x14ac:dyDescent="0.2">
      <c r="A13" s="79" t="s">
        <v>41</v>
      </c>
      <c r="B13" s="77"/>
      <c r="C13" s="82">
        <v>51.62</v>
      </c>
    </row>
    <row r="14" spans="1:11" x14ac:dyDescent="0.2">
      <c r="A14" s="79" t="s">
        <v>82</v>
      </c>
      <c r="B14" s="77"/>
      <c r="C14" s="82">
        <v>11.85</v>
      </c>
    </row>
    <row r="15" spans="1:11" ht="30" customHeight="1" x14ac:dyDescent="0.2">
      <c r="A15" s="113" t="s">
        <v>75</v>
      </c>
      <c r="B15" s="114"/>
      <c r="C15" s="82">
        <v>310.70999999999998</v>
      </c>
    </row>
    <row r="16" spans="1:11" ht="15.75" x14ac:dyDescent="0.25">
      <c r="A16" s="83" t="s">
        <v>85</v>
      </c>
      <c r="B16" s="81"/>
      <c r="C16" s="78">
        <f>SUM(C11:C15)</f>
        <v>1264.18</v>
      </c>
    </row>
    <row r="17" spans="1:11" ht="15.75" x14ac:dyDescent="0.25">
      <c r="A17" s="85"/>
      <c r="B17" s="86"/>
      <c r="C17" s="87"/>
    </row>
    <row r="19" spans="1:11" ht="36" customHeight="1" x14ac:dyDescent="0.25">
      <c r="A19" s="115" t="s">
        <v>88</v>
      </c>
      <c r="B19" s="116"/>
      <c r="C19" s="117"/>
      <c r="D19" s="71"/>
      <c r="E19" s="71"/>
    </row>
    <row r="20" spans="1:11" ht="15.75" customHeight="1" x14ac:dyDescent="0.25">
      <c r="A20" s="72" t="s">
        <v>86</v>
      </c>
      <c r="B20" s="73"/>
      <c r="C20" s="74"/>
    </row>
    <row r="21" spans="1:11" x14ac:dyDescent="0.2">
      <c r="A21" s="75">
        <v>194</v>
      </c>
      <c r="B21" s="77"/>
      <c r="C21" s="76">
        <v>70</v>
      </c>
    </row>
    <row r="22" spans="1:11" customFormat="1" x14ac:dyDescent="0.2">
      <c r="A22" s="75">
        <v>393</v>
      </c>
      <c r="B22" s="77"/>
      <c r="C22" s="76">
        <v>76.87</v>
      </c>
    </row>
    <row r="23" spans="1:11" x14ac:dyDescent="0.2">
      <c r="A23" s="75">
        <v>632</v>
      </c>
      <c r="B23" s="77"/>
      <c r="C23" s="76">
        <v>170.5</v>
      </c>
    </row>
    <row r="24" spans="1:11" x14ac:dyDescent="0.2">
      <c r="A24" s="75"/>
      <c r="B24" s="77"/>
      <c r="C24" s="76">
        <v>0</v>
      </c>
    </row>
    <row r="25" spans="1:11" x14ac:dyDescent="0.2">
      <c r="A25" s="75"/>
      <c r="B25" s="77"/>
      <c r="C25" s="76">
        <v>0</v>
      </c>
    </row>
    <row r="26" spans="1:11" ht="15.75" x14ac:dyDescent="0.25">
      <c r="A26" s="83" t="s">
        <v>85</v>
      </c>
      <c r="B26" s="84"/>
      <c r="C26" s="78">
        <f>SUM(C21:C25)</f>
        <v>317.37</v>
      </c>
    </row>
    <row r="28" spans="1:11" ht="34.5" customHeight="1" x14ac:dyDescent="0.25">
      <c r="A28" s="115" t="s">
        <v>89</v>
      </c>
      <c r="B28" s="116"/>
      <c r="C28" s="117"/>
    </row>
    <row r="29" spans="1:11" x14ac:dyDescent="0.2">
      <c r="A29" s="79"/>
      <c r="B29" s="77"/>
      <c r="C29" s="80">
        <v>0</v>
      </c>
      <c r="D29" s="2"/>
      <c r="E29" s="2"/>
      <c r="F29" s="2"/>
      <c r="G29" s="2"/>
      <c r="H29" s="2"/>
      <c r="I29" s="2"/>
      <c r="J29" s="2"/>
      <c r="K29" s="2"/>
    </row>
    <row r="30" spans="1:11" x14ac:dyDescent="0.2">
      <c r="A30" s="79" t="s">
        <v>66</v>
      </c>
      <c r="B30" s="77"/>
      <c r="C30" s="82">
        <v>140</v>
      </c>
    </row>
    <row r="31" spans="1:11" x14ac:dyDescent="0.2">
      <c r="A31" s="79" t="s">
        <v>41</v>
      </c>
      <c r="B31" s="77"/>
      <c r="C31" s="82">
        <v>51.62</v>
      </c>
    </row>
    <row r="32" spans="1:11" x14ac:dyDescent="0.2">
      <c r="A32" s="79" t="s">
        <v>82</v>
      </c>
      <c r="B32" s="77"/>
      <c r="C32" s="82">
        <v>11.85</v>
      </c>
    </row>
    <row r="33" spans="1:3" ht="30" customHeight="1" x14ac:dyDescent="0.2">
      <c r="A33" s="113" t="s">
        <v>75</v>
      </c>
      <c r="B33" s="114"/>
      <c r="C33" s="82">
        <v>0</v>
      </c>
    </row>
    <row r="34" spans="1:3" ht="15.75" x14ac:dyDescent="0.25">
      <c r="A34" s="83" t="s">
        <v>85</v>
      </c>
      <c r="B34" s="81"/>
      <c r="C34" s="78">
        <f>SUM(C29:C33)</f>
        <v>203.47</v>
      </c>
    </row>
  </sheetData>
  <mergeCells count="6">
    <mergeCell ref="A33:B33"/>
    <mergeCell ref="A15:B15"/>
    <mergeCell ref="A1:C1"/>
    <mergeCell ref="A10:C10"/>
    <mergeCell ref="A19:C19"/>
    <mergeCell ref="A28:C28"/>
  </mergeCells>
  <printOptions gridLines="1"/>
  <pageMargins left="0" right="0" top="0.25" bottom="0" header="0" footer="0"/>
  <pageSetup scale="65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Tri-CountySummary</vt:lpstr>
      <vt:lpstr>Tri-CountyIntergroup</vt:lpstr>
      <vt:lpstr>Tri-CountyLiterature</vt:lpstr>
      <vt:lpstr>SobrietySentinalFinancialReport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witthaus</dc:creator>
  <cp:lastModifiedBy>Brian Gamma</cp:lastModifiedBy>
  <cp:lastPrinted>2020-01-03T15:43:04Z</cp:lastPrinted>
  <dcterms:created xsi:type="dcterms:W3CDTF">2009-01-25T23:09:20Z</dcterms:created>
  <dcterms:modified xsi:type="dcterms:W3CDTF">2021-10-15T00:02:38Z</dcterms:modified>
</cp:coreProperties>
</file>